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2050" windowHeight="9330" activeTab="1"/>
  </bookViews>
  <sheets>
    <sheet name="ФАП  (2024)" sheetId="1" r:id="rId1"/>
    <sheet name="Коэф-т" sheetId="2" r:id="rId2"/>
  </sheets>
  <definedNames>
    <definedName name="_xlnm._FilterDatabase" localSheetId="1" hidden="1">'Коэф-т'!$A$6:$E$20</definedName>
    <definedName name="_xlnm._FilterDatabase" localSheetId="0" hidden="1">'ФАП  (2024)'!$A$7:$S$210</definedName>
    <definedName name="_xlnm.Print_Titles" localSheetId="1">'Коэф-т'!$5:$6</definedName>
    <definedName name="_xlnm.Print_Titles" localSheetId="0">'ФАП  (2024)'!$6:$7</definedName>
    <definedName name="_xlnm.Print_Area" localSheetId="1">'Коэф-т'!$A$1:$E$23</definedName>
    <definedName name="_xlnm.Print_Area" localSheetId="0">'ФАП  (2024)'!$A$1:$S$214</definedName>
  </definedNames>
  <calcPr calcId="145621"/>
</workbook>
</file>

<file path=xl/calcChain.xml><?xml version="1.0" encoding="utf-8"?>
<calcChain xmlns="http://schemas.openxmlformats.org/spreadsheetml/2006/main">
  <c r="Q13" i="1" l="1"/>
  <c r="S13" i="1"/>
  <c r="S10" i="1"/>
  <c r="S209" i="1" l="1"/>
  <c r="S208" i="1"/>
  <c r="S207" i="1"/>
  <c r="S206" i="1"/>
  <c r="S205" i="1"/>
  <c r="S204" i="1"/>
  <c r="S203" i="1"/>
  <c r="S202" i="1"/>
  <c r="S201" i="1"/>
  <c r="S200" i="1"/>
  <c r="S199" i="1"/>
  <c r="S198" i="1"/>
  <c r="S196" i="1"/>
  <c r="S195" i="1"/>
  <c r="S194" i="1"/>
  <c r="S193" i="1"/>
  <c r="S192" i="1"/>
  <c r="S191" i="1"/>
  <c r="S188" i="1"/>
  <c r="S187" i="1"/>
  <c r="S186" i="1"/>
  <c r="S185" i="1"/>
  <c r="S183" i="1"/>
  <c r="S181" i="1"/>
  <c r="S180" i="1"/>
  <c r="S179" i="1"/>
  <c r="S178" i="1"/>
  <c r="S177" i="1"/>
  <c r="S176" i="1"/>
  <c r="S175" i="1"/>
  <c r="S174" i="1"/>
  <c r="S173" i="1"/>
  <c r="S172" i="1"/>
  <c r="S171" i="1"/>
  <c r="S170" i="1"/>
  <c r="S169" i="1"/>
  <c r="S168" i="1"/>
  <c r="S167" i="1"/>
  <c r="S166" i="1"/>
  <c r="S165" i="1"/>
  <c r="S164" i="1"/>
  <c r="S163" i="1"/>
  <c r="S162" i="1"/>
  <c r="S161" i="1"/>
  <c r="S160" i="1"/>
  <c r="S159" i="1"/>
  <c r="S157" i="1"/>
  <c r="S156" i="1"/>
  <c r="S155" i="1"/>
  <c r="S154" i="1"/>
  <c r="S153" i="1"/>
  <c r="S152" i="1"/>
  <c r="S151" i="1"/>
  <c r="S148" i="1"/>
  <c r="S147" i="1"/>
  <c r="S146" i="1"/>
  <c r="S145" i="1"/>
  <c r="S144" i="1"/>
  <c r="S143" i="1"/>
  <c r="S142" i="1"/>
  <c r="S141" i="1"/>
  <c r="S140" i="1"/>
  <c r="S139" i="1"/>
  <c r="S138" i="1"/>
  <c r="S137" i="1"/>
  <c r="S136" i="1"/>
  <c r="S135" i="1"/>
  <c r="S133" i="1"/>
  <c r="S130" i="1"/>
  <c r="S129" i="1"/>
  <c r="S128" i="1"/>
  <c r="S127" i="1"/>
  <c r="S126" i="1"/>
  <c r="S125" i="1"/>
  <c r="S124" i="1"/>
  <c r="S123" i="1"/>
  <c r="S121" i="1"/>
  <c r="S120" i="1"/>
  <c r="S110" i="1"/>
  <c r="S108" i="1"/>
  <c r="S107" i="1"/>
  <c r="S105" i="1"/>
  <c r="S104" i="1"/>
  <c r="S103" i="1"/>
  <c r="S102" i="1"/>
  <c r="S101" i="1"/>
  <c r="S100" i="1"/>
  <c r="S99" i="1"/>
  <c r="S98" i="1"/>
  <c r="S97" i="1"/>
  <c r="S96" i="1"/>
  <c r="S95" i="1"/>
  <c r="S94" i="1"/>
  <c r="S93" i="1"/>
  <c r="S92" i="1"/>
  <c r="S90" i="1"/>
  <c r="S87" i="1"/>
  <c r="S85" i="1"/>
  <c r="S83" i="1"/>
  <c r="S82" i="1"/>
  <c r="S81" i="1"/>
  <c r="S80" i="1"/>
  <c r="S79" i="1"/>
  <c r="S78" i="1"/>
  <c r="S77" i="1"/>
  <c r="S76" i="1"/>
  <c r="S75" i="1"/>
  <c r="S74" i="1"/>
  <c r="S73" i="1"/>
  <c r="S72" i="1"/>
  <c r="S70" i="1"/>
  <c r="S69" i="1"/>
  <c r="S68" i="1"/>
  <c r="S65" i="1"/>
  <c r="S63" i="1"/>
  <c r="S61" i="1"/>
  <c r="S60" i="1"/>
  <c r="S59" i="1"/>
  <c r="S58" i="1"/>
  <c r="S57" i="1"/>
  <c r="S53" i="1"/>
  <c r="S52" i="1"/>
  <c r="S51" i="1"/>
  <c r="S50" i="1"/>
  <c r="S48" i="1"/>
  <c r="S46" i="1"/>
  <c r="S45" i="1"/>
  <c r="S44" i="1"/>
  <c r="S43" i="1"/>
  <c r="S42" i="1"/>
  <c r="S41" i="1"/>
  <c r="S40" i="1"/>
  <c r="S39" i="1"/>
  <c r="S38" i="1"/>
  <c r="S36" i="1"/>
  <c r="S35" i="1"/>
  <c r="S34" i="1"/>
  <c r="S32" i="1"/>
  <c r="S31" i="1"/>
  <c r="S28" i="1"/>
  <c r="S27" i="1"/>
  <c r="S25" i="1"/>
  <c r="S24" i="1"/>
  <c r="S22" i="1"/>
  <c r="S21" i="1"/>
  <c r="S19" i="1"/>
  <c r="S18" i="1"/>
  <c r="S17" i="1"/>
  <c r="S16" i="1"/>
  <c r="S15" i="1"/>
  <c r="S14" i="1"/>
  <c r="S11" i="1"/>
  <c r="Q209" i="1" l="1"/>
  <c r="N209" i="1"/>
  <c r="Q208" i="1"/>
  <c r="N208" i="1"/>
  <c r="Q207" i="1"/>
  <c r="N207" i="1"/>
  <c r="Q206" i="1"/>
  <c r="N206" i="1"/>
  <c r="Q205" i="1"/>
  <c r="N205" i="1"/>
  <c r="Q204" i="1"/>
  <c r="N204" i="1"/>
  <c r="Q203" i="1"/>
  <c r="N203" i="1"/>
  <c r="Q202" i="1"/>
  <c r="N202" i="1"/>
  <c r="Q201" i="1"/>
  <c r="N201" i="1"/>
  <c r="Q200" i="1"/>
  <c r="N200" i="1"/>
  <c r="Q199" i="1"/>
  <c r="N199" i="1"/>
  <c r="Q198" i="1"/>
  <c r="N198" i="1"/>
  <c r="Q196" i="1"/>
  <c r="N196" i="1"/>
  <c r="Q195" i="1"/>
  <c r="N195" i="1"/>
  <c r="Q194" i="1"/>
  <c r="N194" i="1"/>
  <c r="Q193" i="1"/>
  <c r="N193" i="1"/>
  <c r="Q192" i="1"/>
  <c r="N192" i="1"/>
  <c r="Q191" i="1"/>
  <c r="N191" i="1"/>
  <c r="Q188" i="1"/>
  <c r="N188" i="1"/>
  <c r="Q187" i="1"/>
  <c r="N187" i="1"/>
  <c r="Q186" i="1"/>
  <c r="N186" i="1"/>
  <c r="Q185" i="1"/>
  <c r="N185" i="1"/>
  <c r="Q183" i="1"/>
  <c r="N183" i="1"/>
  <c r="Q181" i="1"/>
  <c r="N181" i="1"/>
  <c r="Q180" i="1"/>
  <c r="N180" i="1"/>
  <c r="Q179" i="1"/>
  <c r="N179" i="1"/>
  <c r="Q178" i="1"/>
  <c r="N178" i="1"/>
  <c r="Q177" i="1"/>
  <c r="N177" i="1"/>
  <c r="Q176" i="1"/>
  <c r="N176" i="1"/>
  <c r="Q175" i="1"/>
  <c r="N175" i="1"/>
  <c r="Q174" i="1"/>
  <c r="N174" i="1"/>
  <c r="Q173" i="1"/>
  <c r="N173" i="1"/>
  <c r="Q172" i="1"/>
  <c r="N172" i="1"/>
  <c r="Q171" i="1"/>
  <c r="N171" i="1"/>
  <c r="Q170" i="1"/>
  <c r="N170" i="1"/>
  <c r="Q169" i="1"/>
  <c r="N169" i="1"/>
  <c r="Q168" i="1"/>
  <c r="N168" i="1"/>
  <c r="Q167" i="1"/>
  <c r="N167" i="1"/>
  <c r="Q166" i="1"/>
  <c r="N166" i="1"/>
  <c r="Q165" i="1"/>
  <c r="N165" i="1"/>
  <c r="Q164" i="1"/>
  <c r="N164" i="1"/>
  <c r="Q163" i="1"/>
  <c r="N163" i="1"/>
  <c r="Q162" i="1"/>
  <c r="N162" i="1"/>
  <c r="Q161" i="1"/>
  <c r="N161" i="1"/>
  <c r="Q160" i="1"/>
  <c r="N160" i="1"/>
  <c r="Q159" i="1"/>
  <c r="N159" i="1"/>
  <c r="Q157" i="1"/>
  <c r="N157" i="1"/>
  <c r="Q156" i="1"/>
  <c r="N156" i="1"/>
  <c r="Q155" i="1"/>
  <c r="N155" i="1"/>
  <c r="Q154" i="1"/>
  <c r="N154" i="1"/>
  <c r="Q153" i="1"/>
  <c r="N153" i="1"/>
  <c r="Q152" i="1"/>
  <c r="N152" i="1"/>
  <c r="Q151" i="1"/>
  <c r="N151" i="1"/>
  <c r="Q148" i="1"/>
  <c r="N148" i="1"/>
  <c r="Q147" i="1"/>
  <c r="N147" i="1"/>
  <c r="Q146" i="1"/>
  <c r="N146" i="1"/>
  <c r="Q145" i="1"/>
  <c r="N145" i="1"/>
  <c r="Q144" i="1"/>
  <c r="N144" i="1"/>
  <c r="Q143" i="1"/>
  <c r="N143" i="1"/>
  <c r="Q142" i="1"/>
  <c r="N142" i="1"/>
  <c r="Q141" i="1"/>
  <c r="N141" i="1"/>
  <c r="Q140" i="1"/>
  <c r="N140" i="1"/>
  <c r="Q139" i="1"/>
  <c r="N139" i="1"/>
  <c r="Q138" i="1"/>
  <c r="N138" i="1"/>
  <c r="Q137" i="1"/>
  <c r="N137" i="1"/>
  <c r="Q136" i="1"/>
  <c r="N136" i="1"/>
  <c r="Q135" i="1"/>
  <c r="N135" i="1"/>
  <c r="Q133" i="1"/>
  <c r="N133" i="1"/>
  <c r="N132" i="1" s="1"/>
  <c r="Q130" i="1"/>
  <c r="N130" i="1"/>
  <c r="Q129" i="1"/>
  <c r="N129" i="1"/>
  <c r="Q128" i="1"/>
  <c r="N128" i="1"/>
  <c r="Q127" i="1"/>
  <c r="N127" i="1"/>
  <c r="Q126" i="1"/>
  <c r="N126" i="1"/>
  <c r="Q125" i="1"/>
  <c r="N125" i="1"/>
  <c r="Q124" i="1"/>
  <c r="N124" i="1"/>
  <c r="Q123" i="1"/>
  <c r="N123" i="1"/>
  <c r="Q121" i="1"/>
  <c r="N121" i="1"/>
  <c r="Q120" i="1"/>
  <c r="N120" i="1"/>
  <c r="Q117" i="1"/>
  <c r="N117" i="1"/>
  <c r="Q116" i="1"/>
  <c r="N116" i="1"/>
  <c r="Q115" i="1"/>
  <c r="N115" i="1"/>
  <c r="Q114" i="1"/>
  <c r="N114" i="1"/>
  <c r="Q113" i="1"/>
  <c r="N113" i="1"/>
  <c r="Q112" i="1"/>
  <c r="N112" i="1"/>
  <c r="Q110" i="1"/>
  <c r="N110" i="1"/>
  <c r="Q108" i="1"/>
  <c r="N108" i="1"/>
  <c r="Q107" i="1"/>
  <c r="N107" i="1"/>
  <c r="Q105" i="1"/>
  <c r="N105" i="1"/>
  <c r="Q104" i="1"/>
  <c r="N104" i="1"/>
  <c r="Q103" i="1"/>
  <c r="N103" i="1"/>
  <c r="Q102" i="1"/>
  <c r="N102" i="1"/>
  <c r="Q101" i="1"/>
  <c r="N101" i="1"/>
  <c r="Q100" i="1"/>
  <c r="N100" i="1"/>
  <c r="Q99" i="1"/>
  <c r="N99" i="1"/>
  <c r="Q98" i="1"/>
  <c r="N98" i="1"/>
  <c r="Q97" i="1"/>
  <c r="N97" i="1"/>
  <c r="Q96" i="1"/>
  <c r="N96" i="1"/>
  <c r="Q95" i="1"/>
  <c r="N95" i="1"/>
  <c r="Q94" i="1"/>
  <c r="N94" i="1"/>
  <c r="Q93" i="1"/>
  <c r="N93" i="1"/>
  <c r="Q92" i="1"/>
  <c r="N92" i="1"/>
  <c r="Q90" i="1"/>
  <c r="N90" i="1"/>
  <c r="Q87" i="1"/>
  <c r="N87" i="1"/>
  <c r="N86" i="1" s="1"/>
  <c r="Q85" i="1"/>
  <c r="N85" i="1"/>
  <c r="Q83" i="1"/>
  <c r="N83" i="1"/>
  <c r="Q82" i="1"/>
  <c r="N82" i="1"/>
  <c r="Q81" i="1"/>
  <c r="N81" i="1"/>
  <c r="Q80" i="1"/>
  <c r="N80" i="1"/>
  <c r="Q79" i="1"/>
  <c r="N79" i="1"/>
  <c r="Q78" i="1"/>
  <c r="N78" i="1"/>
  <c r="Q77" i="1"/>
  <c r="N77" i="1"/>
  <c r="Q76" i="1"/>
  <c r="N76" i="1"/>
  <c r="Q75" i="1"/>
  <c r="N75" i="1"/>
  <c r="Q74" i="1"/>
  <c r="N74" i="1"/>
  <c r="Q73" i="1"/>
  <c r="N73" i="1"/>
  <c r="Q72" i="1"/>
  <c r="N72" i="1"/>
  <c r="Q70" i="1"/>
  <c r="N70" i="1"/>
  <c r="Q69" i="1"/>
  <c r="N69" i="1"/>
  <c r="Q68" i="1"/>
  <c r="N68" i="1"/>
  <c r="Q65" i="1"/>
  <c r="N65" i="1"/>
  <c r="N64" i="1"/>
  <c r="Q63" i="1"/>
  <c r="N63" i="1"/>
  <c r="Q61" i="1"/>
  <c r="N61" i="1"/>
  <c r="Q60" i="1"/>
  <c r="N60" i="1"/>
  <c r="Q59" i="1"/>
  <c r="N59" i="1"/>
  <c r="Q58" i="1"/>
  <c r="N58" i="1"/>
  <c r="Q57" i="1"/>
  <c r="N57" i="1"/>
  <c r="Q54" i="1"/>
  <c r="N54" i="1"/>
  <c r="Q53" i="1"/>
  <c r="N53" i="1"/>
  <c r="Q52" i="1"/>
  <c r="N52" i="1"/>
  <c r="Q51" i="1"/>
  <c r="N51" i="1"/>
  <c r="Q50" i="1"/>
  <c r="N50" i="1"/>
  <c r="Q48" i="1"/>
  <c r="N48" i="1"/>
  <c r="Q46" i="1"/>
  <c r="N46" i="1"/>
  <c r="Q45" i="1"/>
  <c r="N45" i="1"/>
  <c r="Q44" i="1"/>
  <c r="N44" i="1"/>
  <c r="Q43" i="1"/>
  <c r="N43" i="1"/>
  <c r="Q42" i="1"/>
  <c r="N42" i="1"/>
  <c r="Q41" i="1"/>
  <c r="N41" i="1"/>
  <c r="Q40" i="1"/>
  <c r="N40" i="1"/>
  <c r="Q39" i="1"/>
  <c r="N39" i="1"/>
  <c r="Q38" i="1"/>
  <c r="N38" i="1"/>
  <c r="Q36" i="1"/>
  <c r="N36" i="1"/>
  <c r="Q35" i="1"/>
  <c r="N35" i="1"/>
  <c r="Q34" i="1"/>
  <c r="N34" i="1"/>
  <c r="Q32" i="1"/>
  <c r="N32" i="1"/>
  <c r="Q31" i="1"/>
  <c r="N31" i="1"/>
  <c r="Q28" i="1"/>
  <c r="N28" i="1"/>
  <c r="Q27" i="1"/>
  <c r="N27" i="1"/>
  <c r="Q25" i="1"/>
  <c r="N25" i="1"/>
  <c r="Q24" i="1"/>
  <c r="N24" i="1"/>
  <c r="Q22" i="1"/>
  <c r="N22" i="1"/>
  <c r="Q21" i="1"/>
  <c r="N21" i="1"/>
  <c r="N20" i="1" s="1"/>
  <c r="Q19" i="1"/>
  <c r="N19" i="1"/>
  <c r="Q18" i="1"/>
  <c r="N18" i="1"/>
  <c r="Q17" i="1"/>
  <c r="N17" i="1"/>
  <c r="Q16" i="1"/>
  <c r="N16" i="1"/>
  <c r="Q15" i="1"/>
  <c r="N15" i="1"/>
  <c r="Q14" i="1"/>
  <c r="N14" i="1"/>
  <c r="N13" i="1"/>
  <c r="Q11" i="1"/>
  <c r="N11" i="1"/>
  <c r="B11" i="1"/>
  <c r="B13" i="1" s="1"/>
  <c r="B14" i="1" s="1"/>
  <c r="B15" i="1" s="1"/>
  <c r="B16" i="1" s="1"/>
  <c r="B17" i="1" s="1"/>
  <c r="B18" i="1" s="1"/>
  <c r="B19" i="1" s="1"/>
  <c r="B21" i="1" s="1"/>
  <c r="B22" i="1" s="1"/>
  <c r="B24" i="1" s="1"/>
  <c r="B25" i="1" s="1"/>
  <c r="B27" i="1" s="1"/>
  <c r="B28" i="1" s="1"/>
  <c r="B31" i="1" s="1"/>
  <c r="B32" i="1" s="1"/>
  <c r="B34" i="1" s="1"/>
  <c r="B35" i="1" s="1"/>
  <c r="B36" i="1" s="1"/>
  <c r="B38" i="1" s="1"/>
  <c r="B39" i="1" s="1"/>
  <c r="B40" i="1" s="1"/>
  <c r="B41" i="1" s="1"/>
  <c r="B42" i="1" s="1"/>
  <c r="B43" i="1" s="1"/>
  <c r="B44" i="1" s="1"/>
  <c r="B45" i="1" s="1"/>
  <c r="B46" i="1" s="1"/>
  <c r="B48" i="1" s="1"/>
  <c r="B50" i="1" s="1"/>
  <c r="B51" i="1" s="1"/>
  <c r="B52" i="1" s="1"/>
  <c r="B53" i="1" s="1"/>
  <c r="B54" i="1" s="1"/>
  <c r="B57" i="1" s="1"/>
  <c r="B58" i="1" s="1"/>
  <c r="B59" i="1" s="1"/>
  <c r="B60" i="1" s="1"/>
  <c r="B61" i="1" s="1"/>
  <c r="B63" i="1" s="1"/>
  <c r="B65" i="1" s="1"/>
  <c r="B68" i="1" s="1"/>
  <c r="B69" i="1" s="1"/>
  <c r="B70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5" i="1" s="1"/>
  <c r="B87" i="1" s="1"/>
  <c r="B90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7" i="1" s="1"/>
  <c r="B108" i="1" s="1"/>
  <c r="B110" i="1" s="1"/>
  <c r="B112" i="1" s="1"/>
  <c r="B113" i="1" s="1"/>
  <c r="B114" i="1" s="1"/>
  <c r="B115" i="1" s="1"/>
  <c r="B116" i="1" s="1"/>
  <c r="B117" i="1" s="1"/>
  <c r="B120" i="1" s="1"/>
  <c r="B121" i="1" s="1"/>
  <c r="B123" i="1" s="1"/>
  <c r="B124" i="1" s="1"/>
  <c r="B125" i="1" s="1"/>
  <c r="B126" i="1" s="1"/>
  <c r="B127" i="1" s="1"/>
  <c r="B128" i="1" s="1"/>
  <c r="B129" i="1" s="1"/>
  <c r="B130" i="1" s="1"/>
  <c r="B133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51" i="1" s="1"/>
  <c r="B152" i="1" s="1"/>
  <c r="B153" i="1" s="1"/>
  <c r="B154" i="1" s="1"/>
  <c r="B155" i="1" s="1"/>
  <c r="B156" i="1" s="1"/>
  <c r="B157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3" i="1" s="1"/>
  <c r="B185" i="1" s="1"/>
  <c r="B186" i="1" s="1"/>
  <c r="B187" i="1" s="1"/>
  <c r="B188" i="1" s="1"/>
  <c r="B191" i="1" s="1"/>
  <c r="B192" i="1" s="1"/>
  <c r="B193" i="1" s="1"/>
  <c r="B194" i="1" s="1"/>
  <c r="B195" i="1" s="1"/>
  <c r="B196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Q10" i="1"/>
  <c r="N10" i="1"/>
  <c r="N56" i="1" l="1"/>
  <c r="N106" i="1"/>
  <c r="N55" i="1"/>
  <c r="S64" i="1"/>
  <c r="N23" i="1"/>
  <c r="N119" i="1"/>
  <c r="N190" i="1"/>
  <c r="S20" i="1"/>
  <c r="S114" i="1"/>
  <c r="S113" i="1"/>
  <c r="S116" i="1"/>
  <c r="N122" i="1"/>
  <c r="N150" i="1"/>
  <c r="S115" i="1"/>
  <c r="N26" i="1"/>
  <c r="S132" i="1"/>
  <c r="S62" i="1"/>
  <c r="S86" i="1"/>
  <c r="S117" i="1"/>
  <c r="N30" i="1"/>
  <c r="N184" i="1"/>
  <c r="N9" i="1"/>
  <c r="N67" i="1"/>
  <c r="N62" i="1"/>
  <c r="N89" i="1"/>
  <c r="S89" i="1"/>
  <c r="N12" i="1"/>
  <c r="N37" i="1"/>
  <c r="S84" i="1"/>
  <c r="N84" i="1"/>
  <c r="N49" i="1"/>
  <c r="N47" i="1" s="1"/>
  <c r="N71" i="1"/>
  <c r="N134" i="1"/>
  <c r="N131" i="1" s="1"/>
  <c r="N158" i="1"/>
  <c r="N33" i="1"/>
  <c r="S54" i="1"/>
  <c r="S109" i="1"/>
  <c r="N109" i="1"/>
  <c r="S112" i="1"/>
  <c r="N111" i="1"/>
  <c r="N91" i="1"/>
  <c r="N197" i="1"/>
  <c r="S182" i="1"/>
  <c r="N182" i="1"/>
  <c r="N8" i="1" l="1"/>
  <c r="S26" i="1"/>
  <c r="N189" i="1"/>
  <c r="S119" i="1"/>
  <c r="N118" i="1"/>
  <c r="S12" i="1"/>
  <c r="S184" i="1"/>
  <c r="S67" i="1"/>
  <c r="S190" i="1"/>
  <c r="S150" i="1"/>
  <c r="S106" i="1"/>
  <c r="S111" i="1"/>
  <c r="S30" i="1"/>
  <c r="S197" i="1"/>
  <c r="N149" i="1"/>
  <c r="S56" i="1"/>
  <c r="S55" i="1" s="1"/>
  <c r="S158" i="1"/>
  <c r="S9" i="1"/>
  <c r="S134" i="1"/>
  <c r="S131" i="1" s="1"/>
  <c r="S91" i="1"/>
  <c r="S33" i="1"/>
  <c r="N88" i="1"/>
  <c r="S71" i="1"/>
  <c r="S122" i="1"/>
  <c r="S23" i="1"/>
  <c r="N66" i="1"/>
  <c r="N29" i="1"/>
  <c r="S37" i="1"/>
  <c r="S49" i="1"/>
  <c r="S47" i="1" s="1"/>
  <c r="S8" i="1" l="1"/>
  <c r="S118" i="1"/>
  <c r="S149" i="1"/>
  <c r="S66" i="1"/>
  <c r="S88" i="1"/>
  <c r="S189" i="1"/>
  <c r="S29" i="1"/>
  <c r="S210" i="1" l="1"/>
</calcChain>
</file>

<file path=xl/sharedStrings.xml><?xml version="1.0" encoding="utf-8"?>
<sst xmlns="http://schemas.openxmlformats.org/spreadsheetml/2006/main" count="950" uniqueCount="219">
  <si>
    <t xml:space="preserve">Таблица № 1 
</t>
  </si>
  <si>
    <t>Базовый норматив финансовых затрат на финансовое обеспечение структурных подразделений медицинской организации и  значение коэффициента специфики оказания медицинской помощи, применяемого к базовому нормативу финансовых затрат на финансовое обеспечение структурных подразделений медицинской организации, учитывающего критерий соответствия их требованиям, установленным Приказом № 543н</t>
  </si>
  <si>
    <t>№ МО</t>
  </si>
  <si>
    <t>№ ФАП</t>
  </si>
  <si>
    <t>Наименование медицинской организации</t>
  </si>
  <si>
    <t>Тип ФП/ФАП</t>
  </si>
  <si>
    <t>Место нахождения  ФП/ФАП</t>
  </si>
  <si>
    <t>Диапазон численности обслуживаемого населения
 (чел.)</t>
  </si>
  <si>
    <t>Количество  
среднего медицинского персонала</t>
  </si>
  <si>
    <t>Информация о  соответствии (+)/ несоответствии (-) Требованиям МЗ РФ</t>
  </si>
  <si>
    <t>Информация о  соответствии (+)/ несоответствии (-) Требованиям МЗ РФ
по численности прикрепленного населения</t>
  </si>
  <si>
    <t>Информация о  соответствии (+)/ несоответствии (-) Требованиям МЗ РФ 
по укомплектованности ФАП</t>
  </si>
  <si>
    <t xml:space="preserve">Базовый норматив финансовых затрат на финансовое обеспечение  структурных подразделений медицинской организации, руб. 
</t>
  </si>
  <si>
    <t>Размер коэффициентов дифференциации  по территориям оказания медицинской помощи 
(КД)</t>
  </si>
  <si>
    <t xml:space="preserve">Базовый норматив финансовых затрат на финансовое обеспечение  структурных подразделений медицинской организации с учетом КД, руб. 
</t>
  </si>
  <si>
    <t xml:space="preserve">Коэффициент специфики оказания медицинской помощи к размеру финансового обеспечения структурных подразделений медицинской организации
</t>
  </si>
  <si>
    <t>Повышающий коэффициент  (отдельные полномочия на фельдшера)</t>
  </si>
  <si>
    <t xml:space="preserve">КГБУЗ "Городская больница" имени М.И. Шевчук МЗ ХК </t>
  </si>
  <si>
    <t>Всего:</t>
  </si>
  <si>
    <t>всего:</t>
  </si>
  <si>
    <t>ФАП</t>
  </si>
  <si>
    <t>с. Малмыж</t>
  </si>
  <si>
    <t>до 100</t>
  </si>
  <si>
    <t>-</t>
  </si>
  <si>
    <t>п.Форель</t>
  </si>
  <si>
    <t>г. Комсомольск-на-Амуре мкр.Старт</t>
  </si>
  <si>
    <t>100-899</t>
  </si>
  <si>
    <t>+</t>
  </si>
  <si>
    <t>ст. Мылки</t>
  </si>
  <si>
    <t>с.Ачан</t>
  </si>
  <si>
    <t>с. Джуен</t>
  </si>
  <si>
    <t>с. Болонь</t>
  </si>
  <si>
    <t>с. Тейсин</t>
  </si>
  <si>
    <t xml:space="preserve">с. Омми </t>
  </si>
  <si>
    <t>1500-1999</t>
  </si>
  <si>
    <t>г. Комсомольск-на-Амуре мкр. Таежный</t>
  </si>
  <si>
    <t>КГБУЗ "Городская больница им. А.В. Шульмана" МЗ ХК</t>
  </si>
  <si>
    <t xml:space="preserve">п. Хапсоль </t>
  </si>
  <si>
    <t>КГБУЗ "Аяно-Майская центральная районная больница" МЗ ХК</t>
  </si>
  <si>
    <t xml:space="preserve">с. Аим </t>
  </si>
  <si>
    <t xml:space="preserve">с. Джигда </t>
  </si>
  <si>
    <t>КГБУЗ "Ванинская центральная районная больница" МЗ ХК</t>
  </si>
  <si>
    <t xml:space="preserve">п. Тулучи </t>
  </si>
  <si>
    <t xml:space="preserve">п. Тумнин </t>
  </si>
  <si>
    <t>КГБУЗ "Троицкая центральная районная больница" МЗ ХК</t>
  </si>
  <si>
    <t>с. Верхняя Манома</t>
  </si>
  <si>
    <t xml:space="preserve">с. Нижняя Манома </t>
  </si>
  <si>
    <t xml:space="preserve">с. Арсеньево </t>
  </si>
  <si>
    <t xml:space="preserve">с. Верхний Нерген </t>
  </si>
  <si>
    <t xml:space="preserve">с. Дада </t>
  </si>
  <si>
    <t>КГБУЗ "Николаевская-на-Амуре центральная районная больница" МЗ ХК</t>
  </si>
  <si>
    <t xml:space="preserve">с. Иннокентьевка </t>
  </si>
  <si>
    <t xml:space="preserve">с. Константиновка </t>
  </si>
  <si>
    <t xml:space="preserve">с. Красное </t>
  </si>
  <si>
    <t xml:space="preserve">с. Нигирь </t>
  </si>
  <si>
    <t>с. Оремиф</t>
  </si>
  <si>
    <t xml:space="preserve">с. Пуир </t>
  </si>
  <si>
    <t xml:space="preserve">с. Чля </t>
  </si>
  <si>
    <t xml:space="preserve">с. Чныррах </t>
  </si>
  <si>
    <t xml:space="preserve">с. Нижние Пронге </t>
  </si>
  <si>
    <t>КГБУЗ "Охотская центральная районная больница" МЗ ХК</t>
  </si>
  <si>
    <t xml:space="preserve">с. Резиденция </t>
  </si>
  <si>
    <t xml:space="preserve">п. Аэропорт </t>
  </si>
  <si>
    <t xml:space="preserve">п. Иня </t>
  </si>
  <si>
    <t xml:space="preserve">п. Морской </t>
  </si>
  <si>
    <t>п. Новое Устье</t>
  </si>
  <si>
    <t>КГБУЗ "Советско-Гаванская районная больница" МЗ ХК</t>
  </si>
  <si>
    <t xml:space="preserve">с. Гатка </t>
  </si>
  <si>
    <t>КГБУЗ "Князе-Волконская районная больница" МЗ ХК</t>
  </si>
  <si>
    <t xml:space="preserve">с. Благодатное </t>
  </si>
  <si>
    <t>с. Малышево</t>
  </si>
  <si>
    <t xml:space="preserve">с. Анастасьевка </t>
  </si>
  <si>
    <t xml:space="preserve">с. Вятское </t>
  </si>
  <si>
    <t xml:space="preserve">с. Сикачи Алян </t>
  </si>
  <si>
    <t>900-1499</t>
  </si>
  <si>
    <t>с. Сергеевка</t>
  </si>
  <si>
    <t>более 2000</t>
  </si>
  <si>
    <t>с. Князе-Волконское-1</t>
  </si>
  <si>
    <t>КГБУЗ "Хабаровская районная больница" МЗ ХК</t>
  </si>
  <si>
    <t xml:space="preserve">с. Догордон </t>
  </si>
  <si>
    <t>с. Улика-Национальное</t>
  </si>
  <si>
    <t xml:space="preserve">с. Наумовка </t>
  </si>
  <si>
    <t xml:space="preserve">с. Восход </t>
  </si>
  <si>
    <t>с. Галкино</t>
  </si>
  <si>
    <t xml:space="preserve">с. Гаровка-1 </t>
  </si>
  <si>
    <t xml:space="preserve">с. Казакевичево </t>
  </si>
  <si>
    <t>с. Константиновка</t>
  </si>
  <si>
    <t>с. Корсаково</t>
  </si>
  <si>
    <t xml:space="preserve">с. Пасека </t>
  </si>
  <si>
    <t xml:space="preserve">с. Смирновка </t>
  </si>
  <si>
    <t>с.Бычиха (Большой Уссурийский Остров)</t>
  </si>
  <si>
    <t xml:space="preserve">с. Федоровка  </t>
  </si>
  <si>
    <t xml:space="preserve">с. Заозерное </t>
  </si>
  <si>
    <t xml:space="preserve">с. Черная речка </t>
  </si>
  <si>
    <t xml:space="preserve">с. Гаровка-2 </t>
  </si>
  <si>
    <t xml:space="preserve">с. Мирное </t>
  </si>
  <si>
    <t>КГБУЗ "Комсомольская межрайонная больница" МЗ ХК</t>
  </si>
  <si>
    <t xml:space="preserve">с. Новоильиновка </t>
  </si>
  <si>
    <t xml:space="preserve">с. Верхнетамбовское </t>
  </si>
  <si>
    <t xml:space="preserve">с. Владимировка </t>
  </si>
  <si>
    <t xml:space="preserve">с. Бриакан </t>
  </si>
  <si>
    <t xml:space="preserve">с. Оглонги </t>
  </si>
  <si>
    <t>с. Верхняя Эконь</t>
  </si>
  <si>
    <t xml:space="preserve">п. Галичный </t>
  </si>
  <si>
    <t xml:space="preserve">п. Гурское </t>
  </si>
  <si>
    <t>п. Кенай</t>
  </si>
  <si>
    <t>с.Гайтер</t>
  </si>
  <si>
    <t xml:space="preserve">с. Бельго </t>
  </si>
  <si>
    <t xml:space="preserve">с. Боктор </t>
  </si>
  <si>
    <t xml:space="preserve">с.Нижние Халбы </t>
  </si>
  <si>
    <t xml:space="preserve">с. Даппы </t>
  </si>
  <si>
    <t xml:space="preserve">п. Черный Мыс </t>
  </si>
  <si>
    <t xml:space="preserve">п. Молодежный </t>
  </si>
  <si>
    <t>с. Новый Мир</t>
  </si>
  <si>
    <t xml:space="preserve">с. Пивань </t>
  </si>
  <si>
    <t>КГБУЗ "Бикинская центральная районная больница" МЗ ХК</t>
  </si>
  <si>
    <t xml:space="preserve">с. Добролюбово </t>
  </si>
  <si>
    <t>с. Лесопильное</t>
  </si>
  <si>
    <t>с. Лончаково</t>
  </si>
  <si>
    <t xml:space="preserve">с. Оренбургское </t>
  </si>
  <si>
    <t xml:space="preserve">с. Пушкино </t>
  </si>
  <si>
    <t>с. Покровка</t>
  </si>
  <si>
    <t>КГБУЗ "Верхнебуреинская центральная районная больница" МЗ ХК</t>
  </si>
  <si>
    <t xml:space="preserve">с. Согда </t>
  </si>
  <si>
    <t>п. Зимовье</t>
  </si>
  <si>
    <t>п. Аланап</t>
  </si>
  <si>
    <t xml:space="preserve">п.Герби </t>
  </si>
  <si>
    <t>п. Этыркэн</t>
  </si>
  <si>
    <t xml:space="preserve">п. Сулук </t>
  </si>
  <si>
    <t xml:space="preserve">с. Усть-Ургал </t>
  </si>
  <si>
    <t>п. Солони</t>
  </si>
  <si>
    <t>п.ЦЭС</t>
  </si>
  <si>
    <t xml:space="preserve">п. Чекунда </t>
  </si>
  <si>
    <t>КГБУЗ "Вяземская районная больница" МЗ ХК</t>
  </si>
  <si>
    <t xml:space="preserve">всего: </t>
  </si>
  <si>
    <t>с. Кедрово</t>
  </si>
  <si>
    <t>п. Шумный</t>
  </si>
  <si>
    <t>с. Аван</t>
  </si>
  <si>
    <t>с. Венюково</t>
  </si>
  <si>
    <t>с. Видное</t>
  </si>
  <si>
    <t>с. Виноградовка</t>
  </si>
  <si>
    <t>с. Глебово</t>
  </si>
  <si>
    <t>с. Дормидонтовка</t>
  </si>
  <si>
    <t>с. Забайкальское</t>
  </si>
  <si>
    <t>с. Капитоновка</t>
  </si>
  <si>
    <t xml:space="preserve">с. Котиково </t>
  </si>
  <si>
    <t>с. Кукелево</t>
  </si>
  <si>
    <t>с. Отрадное</t>
  </si>
  <si>
    <t>с. Садовое</t>
  </si>
  <si>
    <t>с. Шереметьево</t>
  </si>
  <si>
    <t>КГБУЗ "Районная больница района имени Лазо" МЗ ХК</t>
  </si>
  <si>
    <t xml:space="preserve">п. 2-й Сплавной </t>
  </si>
  <si>
    <t xml:space="preserve">п. 3-й Сплавной </t>
  </si>
  <si>
    <t xml:space="preserve">с. Васильевка  </t>
  </si>
  <si>
    <t xml:space="preserve">с. Прудки </t>
  </si>
  <si>
    <t xml:space="preserve">с. Катэн </t>
  </si>
  <si>
    <t>п. Кутузовка</t>
  </si>
  <si>
    <t xml:space="preserve">п. Южный </t>
  </si>
  <si>
    <t>с. Дрофа</t>
  </si>
  <si>
    <t>п. Лазоагропромремтехпред</t>
  </si>
  <si>
    <t>п. Долми</t>
  </si>
  <si>
    <t>п. Дурмин</t>
  </si>
  <si>
    <t xml:space="preserve">с. Екатеринославка </t>
  </si>
  <si>
    <t xml:space="preserve">п. Кондратьевка </t>
  </si>
  <si>
    <t xml:space="preserve">с. Марусино </t>
  </si>
  <si>
    <t>п. Новостройка</t>
  </si>
  <si>
    <t>п. Обор</t>
  </si>
  <si>
    <t>с. Соколовка</t>
  </si>
  <si>
    <t xml:space="preserve">п. Солонцовый </t>
  </si>
  <si>
    <t>с. Гвасюги</t>
  </si>
  <si>
    <t xml:space="preserve">с. Гродеково </t>
  </si>
  <si>
    <t>с. База Дрофа</t>
  </si>
  <si>
    <t>п. Золотой</t>
  </si>
  <si>
    <t xml:space="preserve">с. Киинск </t>
  </si>
  <si>
    <t xml:space="preserve">п. Кия </t>
  </si>
  <si>
    <t>с. Павленково / с. Георгиевка</t>
  </si>
  <si>
    <t>с. Петровичи</t>
  </si>
  <si>
    <t>п. Сидима</t>
  </si>
  <si>
    <t>п. Среднехорский</t>
  </si>
  <si>
    <t>с. Черняево</t>
  </si>
  <si>
    <t>с. Хака</t>
  </si>
  <si>
    <t xml:space="preserve">с. Могилевка </t>
  </si>
  <si>
    <t>КГБУЗ "Солнечная районная больница" МЗ ХК</t>
  </si>
  <si>
    <t xml:space="preserve">п. Амгунь </t>
  </si>
  <si>
    <t xml:space="preserve">п. Джамку </t>
  </si>
  <si>
    <t xml:space="preserve">п. ДСЗ </t>
  </si>
  <si>
    <t xml:space="preserve">п. Харпичан </t>
  </si>
  <si>
    <t>КГБУЗ "Ульчская районная больница" МЗ ХК</t>
  </si>
  <si>
    <t>с. Кольчем</t>
  </si>
  <si>
    <t xml:space="preserve">с. Кальма </t>
  </si>
  <si>
    <t xml:space="preserve">с. Монгол </t>
  </si>
  <si>
    <t xml:space="preserve">п. Решающий </t>
  </si>
  <si>
    <t xml:space="preserve">с. Чильба </t>
  </si>
  <si>
    <t xml:space="preserve">с. Ключевой </t>
  </si>
  <si>
    <t xml:space="preserve">с. Быстринск </t>
  </si>
  <si>
    <t>с. Анненские воды</t>
  </si>
  <si>
    <t>с. Дуди</t>
  </si>
  <si>
    <t>с. Калиновка</t>
  </si>
  <si>
    <t xml:space="preserve">с. Киселевка  </t>
  </si>
  <si>
    <t>с. Нижняя Гавань</t>
  </si>
  <si>
    <t>с. Савинское</t>
  </si>
  <si>
    <t>с. Большие Санники</t>
  </si>
  <si>
    <t xml:space="preserve">с. Солонцы </t>
  </si>
  <si>
    <t>с. Сусанино</t>
  </si>
  <si>
    <t>п. Тыр</t>
  </si>
  <si>
    <t>с. Ухта</t>
  </si>
  <si>
    <t>в том числе повышающий коэффициент  (отдельные полномочия на фельдшера)</t>
  </si>
  <si>
    <t>Число  женщин репродук-тивного возраста (чел.)</t>
  </si>
  <si>
    <t>Коэффициент специфики оказания медицинской помощи к размеру финансового обеспечения структурных подразделений медицинской организации</t>
  </si>
  <si>
    <t>Приложение № 7
к Соглашению о тарифах  на 2024 год</t>
  </si>
  <si>
    <t>Приложение № 7
к Соглашению о тарифах 
на оплату медицинской помощи 
по обязательному медицинскому
 страхованию на территории 
Хабаровского края  на 2024 год</t>
  </si>
  <si>
    <t xml:space="preserve">Таблица № 2 
</t>
  </si>
  <si>
    <t>Значение коэффициента специфики оказания медицинской помощи, применяемый к базовому нормативу финансовых затрат на финансовое обеспечение структурных подразделений медицинской организации, учитывающего критерий соответствия их требованиям, установленным коэффициент специфики оказания медицинской помощи, применяемый к базовому нормативу финансовых затрат 
на финансовое обеспечение структурных подразделений медицинской организации, учитывающий критерий соответствия их требованиям, установленным Приказом № 543н</t>
  </si>
  <si>
    <t>Диапазон численности обслуживаемого населения (чел.)</t>
  </si>
  <si>
    <t xml:space="preserve">Размер финансового обеспечения фельдшерских, фельдшерско-акушерских пунктов, руб.
</t>
  </si>
  <si>
    <t>≥ 2</t>
  </si>
  <si>
    <t xml:space="preserve">1500-1999  </t>
  </si>
  <si>
    <t xml:space="preserve">более 2000  </t>
  </si>
  <si>
    <t>Размер финансового обеспечения на 2024 год, руб. (с учетом к-та специфики и коэффициента на отдельные полномочия фельдшера)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</si>
</sst>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\ _₽_-;\-* #,##0\ _₽_-;_-* &quot;-&quot;??\ _₽_-;_-@_-"/>
    <numFmt numFmtId="165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" fillId="0" borderId="0"/>
  </cellStyleXfs>
  <cellXfs count="82">
    <xf numFmtId="0" fontId="0" fillId="0" borderId="0" xfId="0"/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left" wrapText="1"/>
    </xf>
    <xf numFmtId="164" fontId="2" fillId="0" borderId="0" xfId="1" applyNumberFormat="1" applyFont="1" applyFill="1" applyAlignment="1">
      <alignment wrapText="1"/>
    </xf>
    <xf numFmtId="43" fontId="2" fillId="0" borderId="0" xfId="1" applyFont="1" applyFill="1" applyAlignment="1">
      <alignment wrapText="1"/>
    </xf>
    <xf numFmtId="0" fontId="2" fillId="0" borderId="0" xfId="0" applyFont="1" applyFill="1" applyAlignment="1">
      <alignment horizontal="center" vertical="center" wrapText="1"/>
    </xf>
    <xf numFmtId="43" fontId="2" fillId="0" borderId="0" xfId="1" applyFont="1" applyFill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164" fontId="4" fillId="0" borderId="2" xfId="1" applyNumberFormat="1" applyFont="1" applyFill="1" applyBorder="1" applyAlignment="1">
      <alignment horizontal="center" vertical="center" wrapText="1"/>
    </xf>
    <xf numFmtId="43" fontId="4" fillId="0" borderId="2" xfId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4" fillId="0" borderId="2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164" fontId="5" fillId="0" borderId="2" xfId="1" applyNumberFormat="1" applyFont="1" applyFill="1" applyBorder="1" applyAlignment="1">
      <alignment vertical="center" wrapText="1"/>
    </xf>
    <xf numFmtId="0" fontId="2" fillId="0" borderId="2" xfId="0" applyFont="1" applyFill="1" applyBorder="1" applyAlignment="1">
      <alignment wrapText="1"/>
    </xf>
    <xf numFmtId="43" fontId="5" fillId="0" borderId="2" xfId="1" applyFont="1" applyFill="1" applyBorder="1" applyAlignment="1">
      <alignment vertical="center" wrapText="1"/>
    </xf>
    <xf numFmtId="0" fontId="4" fillId="0" borderId="5" xfId="0" applyFont="1" applyFill="1" applyBorder="1" applyAlignment="1">
      <alignment horizontal="left" vertical="center" wrapText="1"/>
    </xf>
    <xf numFmtId="164" fontId="4" fillId="0" borderId="2" xfId="1" applyNumberFormat="1" applyFont="1" applyFill="1" applyBorder="1" applyAlignment="1">
      <alignment vertical="center" wrapText="1"/>
    </xf>
    <xf numFmtId="0" fontId="6" fillId="0" borderId="2" xfId="0" applyFont="1" applyFill="1" applyBorder="1" applyAlignment="1">
      <alignment wrapText="1"/>
    </xf>
    <xf numFmtId="43" fontId="4" fillId="0" borderId="2" xfId="1" applyFont="1" applyFill="1" applyBorder="1" applyAlignment="1">
      <alignment vertical="center" wrapText="1"/>
    </xf>
    <xf numFmtId="165" fontId="2" fillId="0" borderId="2" xfId="0" applyNumberFormat="1" applyFont="1" applyFill="1" applyBorder="1" applyAlignment="1">
      <alignment wrapText="1"/>
    </xf>
    <xf numFmtId="43" fontId="2" fillId="0" borderId="2" xfId="1" applyFont="1" applyFill="1" applyBorder="1" applyAlignment="1">
      <alignment wrapText="1"/>
    </xf>
    <xf numFmtId="0" fontId="4" fillId="0" borderId="7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164" fontId="2" fillId="0" borderId="2" xfId="1" applyNumberFormat="1" applyFont="1" applyFill="1" applyBorder="1" applyAlignment="1">
      <alignment wrapText="1"/>
    </xf>
    <xf numFmtId="43" fontId="6" fillId="0" borderId="2" xfId="1" applyFont="1" applyFill="1" applyBorder="1" applyAlignment="1">
      <alignment wrapText="1"/>
    </xf>
    <xf numFmtId="164" fontId="5" fillId="0" borderId="2" xfId="1" applyNumberFormat="1" applyFont="1" applyFill="1" applyBorder="1" applyAlignment="1">
      <alignment horizontal="left" vertical="center" wrapText="1"/>
    </xf>
    <xf numFmtId="43" fontId="5" fillId="0" borderId="2" xfId="1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vertical="center" wrapText="1"/>
    </xf>
    <xf numFmtId="164" fontId="4" fillId="0" borderId="2" xfId="1" applyNumberFormat="1" applyFont="1" applyFill="1" applyBorder="1" applyAlignment="1">
      <alignment horizontal="left" vertical="center" wrapText="1"/>
    </xf>
    <xf numFmtId="43" fontId="4" fillId="0" borderId="2" xfId="1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vertical="center" wrapText="1"/>
    </xf>
    <xf numFmtId="0" fontId="4" fillId="0" borderId="2" xfId="0" quotePrefix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wrapText="1"/>
    </xf>
    <xf numFmtId="0" fontId="10" fillId="0" borderId="0" xfId="0" applyFont="1" applyAlignment="1">
      <alignment horizontal="right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43" fontId="10" fillId="0" borderId="0" xfId="0" applyNumberFormat="1" applyFont="1" applyFill="1" applyAlignment="1">
      <alignment wrapText="1"/>
    </xf>
    <xf numFmtId="0" fontId="10" fillId="0" borderId="0" xfId="0" applyFont="1" applyFill="1" applyAlignment="1">
      <alignment wrapText="1"/>
    </xf>
    <xf numFmtId="43" fontId="7" fillId="0" borderId="7" xfId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2" fontId="7" fillId="0" borderId="2" xfId="0" applyNumberFormat="1" applyFont="1" applyFill="1" applyBorder="1" applyAlignment="1">
      <alignment horizontal="center" vertical="center" wrapText="1"/>
    </xf>
    <xf numFmtId="43" fontId="10" fillId="0" borderId="0" xfId="1" applyFont="1" applyFill="1" applyAlignment="1">
      <alignment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43" fontId="6" fillId="0" borderId="7" xfId="1" applyNumberFormat="1" applyFont="1" applyFill="1" applyBorder="1" applyAlignment="1">
      <alignment wrapText="1"/>
    </xf>
    <xf numFmtId="165" fontId="2" fillId="0" borderId="0" xfId="1" applyNumberFormat="1" applyFont="1" applyFill="1" applyAlignment="1">
      <alignment horizontal="center" vertical="center" wrapText="1"/>
    </xf>
    <xf numFmtId="165" fontId="2" fillId="0" borderId="0" xfId="1" applyNumberFormat="1" applyFont="1" applyFill="1" applyAlignment="1">
      <alignment wrapText="1"/>
    </xf>
    <xf numFmtId="165" fontId="2" fillId="0" borderId="2" xfId="1" applyNumberFormat="1" applyFont="1" applyFill="1" applyBorder="1" applyAlignment="1">
      <alignment wrapText="1"/>
    </xf>
    <xf numFmtId="165" fontId="6" fillId="0" borderId="2" xfId="1" applyNumberFormat="1" applyFont="1" applyFill="1" applyBorder="1" applyAlignment="1">
      <alignment wrapText="1"/>
    </xf>
    <xf numFmtId="43" fontId="2" fillId="0" borderId="0" xfId="1" applyFont="1" applyFill="1" applyAlignment="1">
      <alignment horizontal="center" wrapText="1"/>
    </xf>
    <xf numFmtId="165" fontId="11" fillId="0" borderId="2" xfId="1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2" applyFont="1" applyFill="1" applyBorder="1" applyAlignment="1">
      <alignment horizontal="right" vertical="top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</cellXfs>
  <cellStyles count="3">
    <cellStyle name="Обычный" xfId="0" builtinId="0"/>
    <cellStyle name="Обычный 3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11"/>
  <sheetViews>
    <sheetView topLeftCell="E1" zoomScaleNormal="100" zoomScaleSheetLayoutView="85" workbookViewId="0">
      <selection activeCell="Q14" sqref="Q14"/>
    </sheetView>
  </sheetViews>
  <sheetFormatPr defaultColWidth="9.140625" defaultRowHeight="15" x14ac:dyDescent="0.25"/>
  <cols>
    <col min="1" max="1" width="4.7109375" style="1" customWidth="1"/>
    <col min="2" max="2" width="6.5703125" style="1" customWidth="1"/>
    <col min="3" max="3" width="26" style="2" customWidth="1"/>
    <col min="4" max="4" width="8.7109375" style="2" customWidth="1"/>
    <col min="5" max="5" width="29.28515625" style="2" customWidth="1"/>
    <col min="6" max="6" width="13" style="3" customWidth="1"/>
    <col min="7" max="7" width="13" style="1" customWidth="1"/>
    <col min="8" max="8" width="14.85546875" style="2" customWidth="1"/>
    <col min="9" max="9" width="16" style="1" customWidth="1"/>
    <col min="10" max="10" width="16" style="2" hidden="1" customWidth="1"/>
    <col min="11" max="11" width="14" style="2" hidden="1" customWidth="1"/>
    <col min="12" max="12" width="17.5703125" style="4" customWidth="1"/>
    <col min="13" max="13" width="13.7109375" style="2" customWidth="1"/>
    <col min="14" max="14" width="17.85546875" style="5" customWidth="1"/>
    <col min="15" max="15" width="17.28515625" style="58" hidden="1" customWidth="1"/>
    <col min="16" max="16" width="16" style="2" hidden="1" customWidth="1"/>
    <col min="17" max="18" width="16" style="2" customWidth="1"/>
    <col min="19" max="19" width="17.85546875" style="5" customWidth="1"/>
    <col min="20" max="20" width="16.42578125" style="5" customWidth="1"/>
    <col min="21" max="16384" width="9.140625" style="2"/>
  </cols>
  <sheetData>
    <row r="1" spans="1:20" ht="27" customHeight="1" x14ac:dyDescent="0.25">
      <c r="I1" s="66"/>
      <c r="J1" s="66"/>
      <c r="K1" s="66"/>
      <c r="N1" s="66" t="s">
        <v>209</v>
      </c>
      <c r="O1" s="66"/>
      <c r="P1" s="66"/>
      <c r="Q1" s="66"/>
      <c r="R1" s="66"/>
      <c r="S1" s="66"/>
    </row>
    <row r="2" spans="1:20" ht="13.9" x14ac:dyDescent="0.25">
      <c r="I2" s="6"/>
      <c r="J2" s="6"/>
      <c r="K2" s="6"/>
      <c r="N2" s="7"/>
      <c r="O2" s="57"/>
      <c r="P2" s="6"/>
      <c r="Q2" s="6"/>
      <c r="R2" s="6"/>
      <c r="S2" s="7"/>
    </row>
    <row r="3" spans="1:20" x14ac:dyDescent="0.25">
      <c r="I3" s="67"/>
      <c r="J3" s="67"/>
      <c r="K3" s="67"/>
      <c r="N3" s="67" t="s">
        <v>0</v>
      </c>
      <c r="O3" s="67"/>
      <c r="P3" s="67"/>
      <c r="Q3" s="67"/>
      <c r="R3" s="67"/>
      <c r="S3" s="67"/>
    </row>
    <row r="4" spans="1:20" ht="70.150000000000006" customHeight="1" x14ac:dyDescent="0.3">
      <c r="A4" s="64" t="s">
        <v>1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</row>
    <row r="5" spans="1:20" ht="13.9" x14ac:dyDescent="0.25">
      <c r="F5" s="65"/>
      <c r="G5" s="65"/>
      <c r="H5" s="65"/>
      <c r="I5" s="65"/>
      <c r="J5" s="65"/>
      <c r="K5" s="65"/>
    </row>
    <row r="6" spans="1:20" ht="202.5" customHeight="1" x14ac:dyDescent="0.25">
      <c r="A6" s="8" t="s">
        <v>2</v>
      </c>
      <c r="B6" s="8" t="s">
        <v>3</v>
      </c>
      <c r="C6" s="8" t="s">
        <v>4</v>
      </c>
      <c r="D6" s="8" t="s">
        <v>5</v>
      </c>
      <c r="E6" s="9" t="s">
        <v>6</v>
      </c>
      <c r="F6" s="53" t="s">
        <v>7</v>
      </c>
      <c r="G6" s="53" t="s">
        <v>207</v>
      </c>
      <c r="H6" s="53" t="s">
        <v>8</v>
      </c>
      <c r="I6" s="11" t="s">
        <v>9</v>
      </c>
      <c r="J6" s="8" t="s">
        <v>10</v>
      </c>
      <c r="K6" s="8" t="s">
        <v>11</v>
      </c>
      <c r="L6" s="12" t="s">
        <v>12</v>
      </c>
      <c r="M6" s="8" t="s">
        <v>13</v>
      </c>
      <c r="N6" s="13" t="s">
        <v>14</v>
      </c>
      <c r="O6" s="62" t="s">
        <v>15</v>
      </c>
      <c r="P6" s="63" t="s">
        <v>16</v>
      </c>
      <c r="Q6" s="8" t="s">
        <v>208</v>
      </c>
      <c r="R6" s="8" t="s">
        <v>206</v>
      </c>
      <c r="S6" s="13" t="s">
        <v>218</v>
      </c>
    </row>
    <row r="7" spans="1:20" s="1" customFormat="1" ht="15.6" x14ac:dyDescent="0.25">
      <c r="A7" s="8">
        <v>1</v>
      </c>
      <c r="B7" s="8">
        <v>2</v>
      </c>
      <c r="C7" s="8">
        <v>3</v>
      </c>
      <c r="D7" s="8">
        <v>4</v>
      </c>
      <c r="E7" s="8">
        <v>5</v>
      </c>
      <c r="F7" s="10">
        <v>6</v>
      </c>
      <c r="G7" s="53">
        <v>7</v>
      </c>
      <c r="H7" s="8">
        <v>8</v>
      </c>
      <c r="I7" s="8">
        <v>9</v>
      </c>
      <c r="J7" s="8"/>
      <c r="K7" s="8"/>
      <c r="L7" s="14">
        <v>10</v>
      </c>
      <c r="M7" s="14">
        <v>11</v>
      </c>
      <c r="N7" s="14">
        <v>12</v>
      </c>
      <c r="O7" s="14"/>
      <c r="P7" s="14"/>
      <c r="Q7" s="14">
        <v>13</v>
      </c>
      <c r="R7" s="14">
        <v>14</v>
      </c>
      <c r="S7" s="14">
        <v>15</v>
      </c>
      <c r="T7" s="61"/>
    </row>
    <row r="8" spans="1:20" ht="15.75" customHeight="1" x14ac:dyDescent="0.25">
      <c r="A8" s="68">
        <v>1</v>
      </c>
      <c r="B8" s="8"/>
      <c r="C8" s="68" t="s">
        <v>17</v>
      </c>
      <c r="D8" s="15"/>
      <c r="E8" s="16" t="s">
        <v>18</v>
      </c>
      <c r="F8" s="10"/>
      <c r="G8" s="53"/>
      <c r="H8" s="15"/>
      <c r="I8" s="17"/>
      <c r="J8" s="16"/>
      <c r="K8" s="16"/>
      <c r="L8" s="18"/>
      <c r="M8" s="19"/>
      <c r="N8" s="20">
        <f>N9+N12+N20</f>
        <v>23489088</v>
      </c>
      <c r="O8" s="59"/>
      <c r="P8" s="19"/>
      <c r="Q8" s="19"/>
      <c r="R8" s="19"/>
      <c r="S8" s="20">
        <f>S9+S12+S20</f>
        <v>19432941.09</v>
      </c>
    </row>
    <row r="9" spans="1:20" ht="15.75" x14ac:dyDescent="0.25">
      <c r="A9" s="69"/>
      <c r="B9" s="8"/>
      <c r="C9" s="69"/>
      <c r="D9" s="15"/>
      <c r="E9" s="15" t="s">
        <v>19</v>
      </c>
      <c r="F9" s="21"/>
      <c r="G9" s="54"/>
      <c r="H9" s="15"/>
      <c r="I9" s="8"/>
      <c r="J9" s="15"/>
      <c r="K9" s="15"/>
      <c r="L9" s="22"/>
      <c r="M9" s="19"/>
      <c r="N9" s="20">
        <f>N10+N11</f>
        <v>4134480</v>
      </c>
      <c r="O9" s="60"/>
      <c r="P9" s="23"/>
      <c r="Q9" s="23"/>
      <c r="R9" s="23"/>
      <c r="S9" s="20">
        <f>S10+S11</f>
        <v>2067240</v>
      </c>
    </row>
    <row r="10" spans="1:20" ht="15.75" x14ac:dyDescent="0.25">
      <c r="A10" s="69"/>
      <c r="B10" s="8">
        <v>1</v>
      </c>
      <c r="C10" s="69"/>
      <c r="D10" s="15" t="s">
        <v>20</v>
      </c>
      <c r="E10" s="15" t="s">
        <v>21</v>
      </c>
      <c r="F10" s="68" t="s">
        <v>22</v>
      </c>
      <c r="G10" s="53">
        <v>0</v>
      </c>
      <c r="H10" s="15">
        <v>0</v>
      </c>
      <c r="I10" s="8" t="s">
        <v>23</v>
      </c>
      <c r="J10" s="15" t="s">
        <v>23</v>
      </c>
      <c r="K10" s="15" t="s">
        <v>23</v>
      </c>
      <c r="L10" s="29">
        <v>1230500</v>
      </c>
      <c r="M10" s="19">
        <v>1.68</v>
      </c>
      <c r="N10" s="24">
        <f t="shared" ref="N10:N11" si="0">L10*M10</f>
        <v>2067240</v>
      </c>
      <c r="O10" s="59">
        <v>0.5</v>
      </c>
      <c r="P10" s="25">
        <v>1</v>
      </c>
      <c r="Q10" s="25">
        <f>O10*P10</f>
        <v>0.5</v>
      </c>
      <c r="R10" s="25">
        <v>1</v>
      </c>
      <c r="S10" s="24">
        <f>ROUND(N10*Q10,2)</f>
        <v>1033620</v>
      </c>
    </row>
    <row r="11" spans="1:20" ht="15.75" x14ac:dyDescent="0.25">
      <c r="A11" s="69"/>
      <c r="B11" s="8">
        <f>B10+1</f>
        <v>2</v>
      </c>
      <c r="C11" s="69"/>
      <c r="D11" s="15" t="s">
        <v>20</v>
      </c>
      <c r="E11" s="15" t="s">
        <v>24</v>
      </c>
      <c r="F11" s="70"/>
      <c r="G11" s="53">
        <v>24</v>
      </c>
      <c r="H11" s="15">
        <v>0</v>
      </c>
      <c r="I11" s="8" t="s">
        <v>23</v>
      </c>
      <c r="J11" s="15" t="s">
        <v>23</v>
      </c>
      <c r="K11" s="15" t="s">
        <v>23</v>
      </c>
      <c r="L11" s="29">
        <v>1230500</v>
      </c>
      <c r="M11" s="19">
        <v>1.68</v>
      </c>
      <c r="N11" s="24">
        <f t="shared" si="0"/>
        <v>2067240</v>
      </c>
      <c r="O11" s="59">
        <v>0.5</v>
      </c>
      <c r="P11" s="25">
        <v>1</v>
      </c>
      <c r="Q11" s="25">
        <f>O11*P11</f>
        <v>0.5</v>
      </c>
      <c r="R11" s="25">
        <v>1</v>
      </c>
      <c r="S11" s="24">
        <f>ROUND(N11*Q11,2)</f>
        <v>1033620</v>
      </c>
    </row>
    <row r="12" spans="1:20" ht="15.75" x14ac:dyDescent="0.25">
      <c r="A12" s="69"/>
      <c r="B12" s="8"/>
      <c r="C12" s="69"/>
      <c r="D12" s="15"/>
      <c r="E12" s="15" t="s">
        <v>19</v>
      </c>
      <c r="F12" s="21"/>
      <c r="G12" s="54"/>
      <c r="H12" s="15"/>
      <c r="I12" s="17"/>
      <c r="J12" s="16"/>
      <c r="K12" s="16"/>
      <c r="L12" s="18"/>
      <c r="M12" s="19"/>
      <c r="N12" s="20">
        <f>SUM(N13:N19)</f>
        <v>14470680</v>
      </c>
      <c r="O12" s="59"/>
      <c r="P12" s="19"/>
      <c r="Q12" s="19"/>
      <c r="R12" s="19"/>
      <c r="S12" s="20">
        <f>SUM(S13:S19)</f>
        <v>12811926.620000001</v>
      </c>
    </row>
    <row r="13" spans="1:20" ht="33" customHeight="1" x14ac:dyDescent="0.25">
      <c r="A13" s="69"/>
      <c r="B13" s="8">
        <f>B11+1</f>
        <v>3</v>
      </c>
      <c r="C13" s="69"/>
      <c r="D13" s="15" t="s">
        <v>20</v>
      </c>
      <c r="E13" s="15" t="s">
        <v>25</v>
      </c>
      <c r="F13" s="71" t="s">
        <v>26</v>
      </c>
      <c r="G13" s="53">
        <v>21</v>
      </c>
      <c r="H13" s="15">
        <v>1</v>
      </c>
      <c r="I13" s="8" t="s">
        <v>23</v>
      </c>
      <c r="J13" s="15" t="s">
        <v>27</v>
      </c>
      <c r="K13" s="15" t="s">
        <v>23</v>
      </c>
      <c r="L13" s="29">
        <v>1230500</v>
      </c>
      <c r="M13" s="19">
        <v>1.68</v>
      </c>
      <c r="N13" s="26">
        <f>L13*M13</f>
        <v>2067240</v>
      </c>
      <c r="O13" s="59">
        <v>0.9</v>
      </c>
      <c r="P13" s="25">
        <v>1.0069999999999999</v>
      </c>
      <c r="Q13" s="25">
        <f>O13*P13</f>
        <v>0.90629999999999988</v>
      </c>
      <c r="R13" s="25">
        <v>1.0069999999999999</v>
      </c>
      <c r="S13" s="24">
        <f>ROUND(N13*Q13,2)</f>
        <v>1873539.61</v>
      </c>
    </row>
    <row r="14" spans="1:20" ht="15.75" x14ac:dyDescent="0.25">
      <c r="A14" s="69"/>
      <c r="B14" s="8">
        <f>B13+1</f>
        <v>4</v>
      </c>
      <c r="C14" s="69"/>
      <c r="D14" s="15" t="s">
        <v>20</v>
      </c>
      <c r="E14" s="15" t="s">
        <v>28</v>
      </c>
      <c r="F14" s="71"/>
      <c r="G14" s="53">
        <v>48</v>
      </c>
      <c r="H14" s="15">
        <v>1</v>
      </c>
      <c r="I14" s="8" t="s">
        <v>23</v>
      </c>
      <c r="J14" s="15" t="s">
        <v>27</v>
      </c>
      <c r="K14" s="15" t="s">
        <v>23</v>
      </c>
      <c r="L14" s="29">
        <v>1230500</v>
      </c>
      <c r="M14" s="19">
        <v>1.68</v>
      </c>
      <c r="N14" s="26">
        <f t="shared" ref="N14:N19" si="1">L14*M14</f>
        <v>2067240</v>
      </c>
      <c r="O14" s="59">
        <v>0.9</v>
      </c>
      <c r="P14" s="25">
        <v>1.0169999999999999</v>
      </c>
      <c r="Q14" s="25">
        <f t="shared" ref="Q14:Q19" si="2">O14*P14</f>
        <v>0.91529999999999989</v>
      </c>
      <c r="R14" s="25">
        <v>1.0169999999999999</v>
      </c>
      <c r="S14" s="24">
        <f t="shared" ref="S14:S19" si="3">ROUND(N14*Q14,2)</f>
        <v>1892144.77</v>
      </c>
    </row>
    <row r="15" spans="1:20" ht="15.75" x14ac:dyDescent="0.25">
      <c r="A15" s="69"/>
      <c r="B15" s="8">
        <f t="shared" ref="B15:B19" si="4">B14+1</f>
        <v>5</v>
      </c>
      <c r="C15" s="69"/>
      <c r="D15" s="15" t="s">
        <v>20</v>
      </c>
      <c r="E15" s="15" t="s">
        <v>29</v>
      </c>
      <c r="F15" s="71"/>
      <c r="G15" s="53">
        <v>55</v>
      </c>
      <c r="H15" s="15">
        <v>1</v>
      </c>
      <c r="I15" s="8" t="s">
        <v>23</v>
      </c>
      <c r="J15" s="15" t="s">
        <v>27</v>
      </c>
      <c r="K15" s="15" t="s">
        <v>23</v>
      </c>
      <c r="L15" s="29">
        <v>1230500</v>
      </c>
      <c r="M15" s="19">
        <v>1.68</v>
      </c>
      <c r="N15" s="26">
        <f t="shared" si="1"/>
        <v>2067240</v>
      </c>
      <c r="O15" s="59">
        <v>0.9</v>
      </c>
      <c r="P15" s="25">
        <v>1.0189999999999999</v>
      </c>
      <c r="Q15" s="25">
        <f t="shared" si="2"/>
        <v>0.91709999999999992</v>
      </c>
      <c r="R15" s="25">
        <v>1.0189999999999999</v>
      </c>
      <c r="S15" s="24">
        <f t="shared" si="3"/>
        <v>1895865.8</v>
      </c>
    </row>
    <row r="16" spans="1:20" ht="15.75" x14ac:dyDescent="0.25">
      <c r="A16" s="69"/>
      <c r="B16" s="8">
        <f t="shared" si="4"/>
        <v>6</v>
      </c>
      <c r="C16" s="69"/>
      <c r="D16" s="15" t="s">
        <v>20</v>
      </c>
      <c r="E16" s="15" t="s">
        <v>30</v>
      </c>
      <c r="F16" s="71"/>
      <c r="G16" s="53">
        <v>59</v>
      </c>
      <c r="H16" s="15">
        <v>1</v>
      </c>
      <c r="I16" s="8" t="s">
        <v>23</v>
      </c>
      <c r="J16" s="15" t="s">
        <v>27</v>
      </c>
      <c r="K16" s="15" t="s">
        <v>23</v>
      </c>
      <c r="L16" s="29">
        <v>1230500</v>
      </c>
      <c r="M16" s="19">
        <v>1.68</v>
      </c>
      <c r="N16" s="26">
        <f t="shared" si="1"/>
        <v>2067240</v>
      </c>
      <c r="O16" s="59">
        <v>0.9</v>
      </c>
      <c r="P16" s="25">
        <v>1.0209999999999999</v>
      </c>
      <c r="Q16" s="25">
        <f t="shared" si="2"/>
        <v>0.91889999999999994</v>
      </c>
      <c r="R16" s="25">
        <v>1.0209999999999999</v>
      </c>
      <c r="S16" s="24">
        <f t="shared" si="3"/>
        <v>1899586.84</v>
      </c>
    </row>
    <row r="17" spans="1:19" ht="15.75" x14ac:dyDescent="0.25">
      <c r="A17" s="69"/>
      <c r="B17" s="8">
        <f t="shared" si="4"/>
        <v>7</v>
      </c>
      <c r="C17" s="69"/>
      <c r="D17" s="15" t="s">
        <v>20</v>
      </c>
      <c r="E17" s="15" t="s">
        <v>31</v>
      </c>
      <c r="F17" s="71"/>
      <c r="G17" s="53">
        <v>86</v>
      </c>
      <c r="H17" s="15">
        <v>2</v>
      </c>
      <c r="I17" s="8" t="s">
        <v>27</v>
      </c>
      <c r="J17" s="15" t="s">
        <v>27</v>
      </c>
      <c r="K17" s="15" t="s">
        <v>27</v>
      </c>
      <c r="L17" s="29">
        <v>1230500</v>
      </c>
      <c r="M17" s="19">
        <v>1.68</v>
      </c>
      <c r="N17" s="26">
        <f t="shared" si="1"/>
        <v>2067240</v>
      </c>
      <c r="O17" s="59">
        <v>1</v>
      </c>
      <c r="P17" s="25">
        <v>1.0269999999999999</v>
      </c>
      <c r="Q17" s="25">
        <f t="shared" si="2"/>
        <v>1.0269999999999999</v>
      </c>
      <c r="R17" s="25">
        <v>1.0269999999999999</v>
      </c>
      <c r="S17" s="24">
        <f t="shared" si="3"/>
        <v>2123055.48</v>
      </c>
    </row>
    <row r="18" spans="1:19" ht="15.75" x14ac:dyDescent="0.25">
      <c r="A18" s="69"/>
      <c r="B18" s="8">
        <f t="shared" si="4"/>
        <v>8</v>
      </c>
      <c r="C18" s="69"/>
      <c r="D18" s="15" t="s">
        <v>20</v>
      </c>
      <c r="E18" s="15" t="s">
        <v>32</v>
      </c>
      <c r="F18" s="71"/>
      <c r="G18" s="53">
        <v>147</v>
      </c>
      <c r="H18" s="15">
        <v>0</v>
      </c>
      <c r="I18" s="8" t="s">
        <v>23</v>
      </c>
      <c r="J18" s="15" t="s">
        <v>27</v>
      </c>
      <c r="K18" s="15" t="s">
        <v>23</v>
      </c>
      <c r="L18" s="29">
        <v>1230500</v>
      </c>
      <c r="M18" s="19">
        <v>1.68</v>
      </c>
      <c r="N18" s="26">
        <f t="shared" si="1"/>
        <v>2067240</v>
      </c>
      <c r="O18" s="59">
        <v>0.5</v>
      </c>
      <c r="P18" s="25">
        <v>1</v>
      </c>
      <c r="Q18" s="25">
        <f t="shared" si="2"/>
        <v>0.5</v>
      </c>
      <c r="R18" s="25">
        <v>1</v>
      </c>
      <c r="S18" s="24">
        <f t="shared" si="3"/>
        <v>1033620</v>
      </c>
    </row>
    <row r="19" spans="1:19" ht="15" customHeight="1" x14ac:dyDescent="0.25">
      <c r="A19" s="70"/>
      <c r="B19" s="8">
        <f t="shared" si="4"/>
        <v>9</v>
      </c>
      <c r="C19" s="69"/>
      <c r="D19" s="15" t="s">
        <v>20</v>
      </c>
      <c r="E19" s="15" t="s">
        <v>33</v>
      </c>
      <c r="F19" s="71"/>
      <c r="G19" s="53">
        <v>40</v>
      </c>
      <c r="H19" s="15">
        <v>2</v>
      </c>
      <c r="I19" s="8" t="s">
        <v>27</v>
      </c>
      <c r="J19" s="15" t="s">
        <v>27</v>
      </c>
      <c r="K19" s="15" t="s">
        <v>27</v>
      </c>
      <c r="L19" s="29">
        <v>1230500</v>
      </c>
      <c r="M19" s="19">
        <v>1.68</v>
      </c>
      <c r="N19" s="26">
        <f t="shared" si="1"/>
        <v>2067240</v>
      </c>
      <c r="O19" s="59">
        <v>1</v>
      </c>
      <c r="P19" s="25">
        <v>1.0129999999999999</v>
      </c>
      <c r="Q19" s="25">
        <f t="shared" si="2"/>
        <v>1.0129999999999999</v>
      </c>
      <c r="R19" s="25">
        <v>1.0129999999999999</v>
      </c>
      <c r="S19" s="24">
        <f t="shared" si="3"/>
        <v>2094114.12</v>
      </c>
    </row>
    <row r="20" spans="1:19" ht="15" customHeight="1" x14ac:dyDescent="0.25">
      <c r="A20" s="27"/>
      <c r="B20" s="8"/>
      <c r="C20" s="69"/>
      <c r="D20" s="28"/>
      <c r="E20" s="28" t="s">
        <v>19</v>
      </c>
      <c r="F20" s="72" t="s">
        <v>34</v>
      </c>
      <c r="G20" s="53"/>
      <c r="H20" s="15"/>
      <c r="I20" s="8"/>
      <c r="J20" s="15"/>
      <c r="K20" s="15"/>
      <c r="L20" s="29"/>
      <c r="M20" s="19"/>
      <c r="N20" s="30">
        <f>N21</f>
        <v>4883928</v>
      </c>
      <c r="O20" s="60"/>
      <c r="P20" s="23"/>
      <c r="Q20" s="23"/>
      <c r="R20" s="23"/>
      <c r="S20" s="30">
        <f>S21</f>
        <v>4553774.47</v>
      </c>
    </row>
    <row r="21" spans="1:19" ht="31.5" x14ac:dyDescent="0.25">
      <c r="A21" s="27"/>
      <c r="B21" s="8">
        <f>B19+1</f>
        <v>10</v>
      </c>
      <c r="C21" s="70"/>
      <c r="D21" s="28" t="s">
        <v>20</v>
      </c>
      <c r="E21" s="15" t="s">
        <v>35</v>
      </c>
      <c r="F21" s="72"/>
      <c r="G21" s="53">
        <v>242</v>
      </c>
      <c r="H21" s="15">
        <v>1</v>
      </c>
      <c r="I21" s="8" t="s">
        <v>23</v>
      </c>
      <c r="J21" s="15" t="s">
        <v>27</v>
      </c>
      <c r="K21" s="15" t="s">
        <v>23</v>
      </c>
      <c r="L21" s="29">
        <v>2907100</v>
      </c>
      <c r="M21" s="19">
        <v>1.68</v>
      </c>
      <c r="N21" s="26">
        <f t="shared" ref="N21" si="5">L21*M21</f>
        <v>4883928</v>
      </c>
      <c r="O21" s="59">
        <v>0.9</v>
      </c>
      <c r="P21" s="25">
        <v>1.036</v>
      </c>
      <c r="Q21" s="25">
        <f>O21*P21</f>
        <v>0.93240000000000001</v>
      </c>
      <c r="R21" s="25">
        <v>1.036</v>
      </c>
      <c r="S21" s="24">
        <f t="shared" ref="S21:S22" si="6">ROUND(N21*Q21,2)</f>
        <v>4553774.47</v>
      </c>
    </row>
    <row r="22" spans="1:19" ht="47.25" x14ac:dyDescent="0.25">
      <c r="A22" s="8">
        <v>3</v>
      </c>
      <c r="B22" s="8">
        <f t="shared" ref="B22" si="7">B21+1</f>
        <v>11</v>
      </c>
      <c r="C22" s="15" t="s">
        <v>36</v>
      </c>
      <c r="D22" s="15" t="s">
        <v>20</v>
      </c>
      <c r="E22" s="15" t="s">
        <v>37</v>
      </c>
      <c r="F22" s="10" t="s">
        <v>26</v>
      </c>
      <c r="G22" s="53">
        <v>48</v>
      </c>
      <c r="H22" s="15">
        <v>0</v>
      </c>
      <c r="I22" s="8" t="s">
        <v>23</v>
      </c>
      <c r="J22" s="15" t="s">
        <v>27</v>
      </c>
      <c r="K22" s="15" t="s">
        <v>23</v>
      </c>
      <c r="L22" s="29">
        <v>1230500</v>
      </c>
      <c r="M22" s="19">
        <v>1.68</v>
      </c>
      <c r="N22" s="30">
        <f>L22*M22</f>
        <v>2067240</v>
      </c>
      <c r="O22" s="60">
        <v>0.75</v>
      </c>
      <c r="P22" s="25">
        <v>1</v>
      </c>
      <c r="Q22" s="25">
        <f>O22*P22</f>
        <v>0.75</v>
      </c>
      <c r="R22" s="25">
        <v>1</v>
      </c>
      <c r="S22" s="20">
        <f t="shared" si="6"/>
        <v>1550430</v>
      </c>
    </row>
    <row r="23" spans="1:19" ht="15.75" x14ac:dyDescent="0.25">
      <c r="A23" s="71">
        <v>4</v>
      </c>
      <c r="B23" s="8"/>
      <c r="C23" s="76" t="s">
        <v>38</v>
      </c>
      <c r="D23" s="15"/>
      <c r="E23" s="16" t="s">
        <v>19</v>
      </c>
      <c r="F23" s="72" t="s">
        <v>26</v>
      </c>
      <c r="G23" s="53"/>
      <c r="H23" s="15"/>
      <c r="I23" s="17"/>
      <c r="J23" s="16"/>
      <c r="K23" s="16"/>
      <c r="L23" s="18"/>
      <c r="M23" s="19"/>
      <c r="N23" s="20">
        <f>SUM(N24:N25)</f>
        <v>5488030</v>
      </c>
      <c r="O23" s="59"/>
      <c r="P23" s="19"/>
      <c r="Q23" s="19"/>
      <c r="R23" s="19"/>
      <c r="S23" s="20">
        <f>SUM(S24:S25)</f>
        <v>5523702.2000000002</v>
      </c>
    </row>
    <row r="24" spans="1:19" ht="15.75" x14ac:dyDescent="0.25">
      <c r="A24" s="71"/>
      <c r="B24" s="8">
        <f>B22+1</f>
        <v>12</v>
      </c>
      <c r="C24" s="76"/>
      <c r="D24" s="15" t="s">
        <v>20</v>
      </c>
      <c r="E24" s="15" t="s">
        <v>39</v>
      </c>
      <c r="F24" s="72"/>
      <c r="G24" s="53">
        <v>30</v>
      </c>
      <c r="H24" s="15">
        <v>2</v>
      </c>
      <c r="I24" s="8" t="s">
        <v>27</v>
      </c>
      <c r="J24" s="15" t="s">
        <v>27</v>
      </c>
      <c r="K24" s="15" t="s">
        <v>27</v>
      </c>
      <c r="L24" s="29">
        <v>1230500</v>
      </c>
      <c r="M24" s="19">
        <v>2.23</v>
      </c>
      <c r="N24" s="26">
        <f>L24*M24</f>
        <v>2744015</v>
      </c>
      <c r="O24" s="59">
        <v>1</v>
      </c>
      <c r="P24" s="25">
        <v>1</v>
      </c>
      <c r="Q24" s="25">
        <f t="shared" ref="Q24:Q25" si="8">O24*P24</f>
        <v>1</v>
      </c>
      <c r="R24" s="25">
        <v>1</v>
      </c>
      <c r="S24" s="24">
        <f t="shared" ref="S24:S25" si="9">ROUND(N24*Q24,2)</f>
        <v>2744015</v>
      </c>
    </row>
    <row r="25" spans="1:19" ht="15.75" x14ac:dyDescent="0.25">
      <c r="A25" s="71"/>
      <c r="B25" s="8">
        <f t="shared" ref="B25" si="10">B24+1</f>
        <v>13</v>
      </c>
      <c r="C25" s="76"/>
      <c r="D25" s="15" t="s">
        <v>20</v>
      </c>
      <c r="E25" s="15" t="s">
        <v>40</v>
      </c>
      <c r="F25" s="72"/>
      <c r="G25" s="53">
        <v>41</v>
      </c>
      <c r="H25" s="15">
        <v>2</v>
      </c>
      <c r="I25" s="8" t="s">
        <v>27</v>
      </c>
      <c r="J25" s="15" t="s">
        <v>27</v>
      </c>
      <c r="K25" s="15" t="s">
        <v>27</v>
      </c>
      <c r="L25" s="29">
        <v>1230500</v>
      </c>
      <c r="M25" s="19">
        <v>2.23</v>
      </c>
      <c r="N25" s="26">
        <f>L25*M25</f>
        <v>2744015</v>
      </c>
      <c r="O25" s="59">
        <v>1</v>
      </c>
      <c r="P25" s="25">
        <v>1.0129999999999999</v>
      </c>
      <c r="Q25" s="25">
        <f t="shared" si="8"/>
        <v>1.0129999999999999</v>
      </c>
      <c r="R25" s="25">
        <v>1.0129999999999999</v>
      </c>
      <c r="S25" s="24">
        <f t="shared" si="9"/>
        <v>2779687.2</v>
      </c>
    </row>
    <row r="26" spans="1:19" ht="15.75" x14ac:dyDescent="0.25">
      <c r="A26" s="71">
        <v>5</v>
      </c>
      <c r="B26" s="8"/>
      <c r="C26" s="76" t="s">
        <v>41</v>
      </c>
      <c r="D26" s="15"/>
      <c r="E26" s="16" t="s">
        <v>19</v>
      </c>
      <c r="F26" s="72" t="s">
        <v>26</v>
      </c>
      <c r="G26" s="53"/>
      <c r="H26" s="15"/>
      <c r="I26" s="17"/>
      <c r="J26" s="16"/>
      <c r="K26" s="16"/>
      <c r="L26" s="18"/>
      <c r="M26" s="19"/>
      <c r="N26" s="20">
        <f>SUM(N27:N28)</f>
        <v>4134480</v>
      </c>
      <c r="O26" s="59"/>
      <c r="P26" s="19"/>
      <c r="Q26" s="19"/>
      <c r="R26" s="19"/>
      <c r="S26" s="20">
        <f>SUM(S27:S28)</f>
        <v>4283321.28</v>
      </c>
    </row>
    <row r="27" spans="1:19" ht="15.75" x14ac:dyDescent="0.25">
      <c r="A27" s="71"/>
      <c r="B27" s="8">
        <f>B25+1</f>
        <v>14</v>
      </c>
      <c r="C27" s="76"/>
      <c r="D27" s="15" t="s">
        <v>20</v>
      </c>
      <c r="E27" s="15" t="s">
        <v>42</v>
      </c>
      <c r="F27" s="72"/>
      <c r="G27" s="53">
        <v>90</v>
      </c>
      <c r="H27" s="15">
        <v>2</v>
      </c>
      <c r="I27" s="8" t="s">
        <v>27</v>
      </c>
      <c r="J27" s="15" t="s">
        <v>27</v>
      </c>
      <c r="K27" s="15" t="s">
        <v>27</v>
      </c>
      <c r="L27" s="29">
        <v>1230500</v>
      </c>
      <c r="M27" s="19">
        <v>1.68</v>
      </c>
      <c r="N27" s="26">
        <f>L27*M27</f>
        <v>2067240</v>
      </c>
      <c r="O27" s="59">
        <v>1</v>
      </c>
      <c r="P27" s="25">
        <v>1.028</v>
      </c>
      <c r="Q27" s="25">
        <f>O27*P27</f>
        <v>1.028</v>
      </c>
      <c r="R27" s="25">
        <v>1.028</v>
      </c>
      <c r="S27" s="24">
        <f t="shared" ref="S27:S28" si="11">ROUND(N27*Q27,2)</f>
        <v>2125122.7200000002</v>
      </c>
    </row>
    <row r="28" spans="1:19" ht="15.75" x14ac:dyDescent="0.25">
      <c r="A28" s="71"/>
      <c r="B28" s="8">
        <f t="shared" ref="B28" si="12">B27+1</f>
        <v>15</v>
      </c>
      <c r="C28" s="76"/>
      <c r="D28" s="15" t="s">
        <v>20</v>
      </c>
      <c r="E28" s="15" t="s">
        <v>43</v>
      </c>
      <c r="F28" s="72"/>
      <c r="G28" s="53">
        <v>141</v>
      </c>
      <c r="H28" s="15">
        <v>2</v>
      </c>
      <c r="I28" s="8" t="s">
        <v>27</v>
      </c>
      <c r="J28" s="15" t="s">
        <v>27</v>
      </c>
      <c r="K28" s="15" t="s">
        <v>27</v>
      </c>
      <c r="L28" s="29">
        <v>1230500</v>
      </c>
      <c r="M28" s="19">
        <v>1.68</v>
      </c>
      <c r="N28" s="26">
        <f>L28*M28</f>
        <v>2067240</v>
      </c>
      <c r="O28" s="59">
        <v>1</v>
      </c>
      <c r="P28" s="25">
        <v>1.044</v>
      </c>
      <c r="Q28" s="25">
        <f>O28*P28</f>
        <v>1.044</v>
      </c>
      <c r="R28" s="25">
        <v>1.044</v>
      </c>
      <c r="S28" s="24">
        <f t="shared" si="11"/>
        <v>2158198.56</v>
      </c>
    </row>
    <row r="29" spans="1:19" ht="15.6" customHeight="1" x14ac:dyDescent="0.25">
      <c r="A29" s="68">
        <v>6</v>
      </c>
      <c r="B29" s="8"/>
      <c r="C29" s="68" t="s">
        <v>44</v>
      </c>
      <c r="D29" s="15"/>
      <c r="E29" s="16" t="s">
        <v>19</v>
      </c>
      <c r="F29" s="21"/>
      <c r="G29" s="54"/>
      <c r="H29" s="15"/>
      <c r="I29" s="17"/>
      <c r="J29" s="16"/>
      <c r="K29" s="16"/>
      <c r="L29" s="31"/>
      <c r="M29" s="19"/>
      <c r="N29" s="32">
        <f>N30+N33</f>
        <v>8613500</v>
      </c>
      <c r="O29" s="59"/>
      <c r="P29" s="19"/>
      <c r="Q29" s="19"/>
      <c r="R29" s="19"/>
      <c r="S29" s="32">
        <f>S30+S33</f>
        <v>6830763.9099999992</v>
      </c>
    </row>
    <row r="30" spans="1:19" ht="15.6" customHeight="1" x14ac:dyDescent="0.25">
      <c r="A30" s="69"/>
      <c r="B30" s="8"/>
      <c r="C30" s="69"/>
      <c r="D30" s="15"/>
      <c r="E30" s="15" t="s">
        <v>19</v>
      </c>
      <c r="F30" s="21"/>
      <c r="G30" s="54"/>
      <c r="H30" s="15"/>
      <c r="I30" s="17"/>
      <c r="J30" s="16"/>
      <c r="K30" s="16"/>
      <c r="L30" s="31"/>
      <c r="M30" s="19"/>
      <c r="N30" s="32">
        <f>N31+N32</f>
        <v>3445400</v>
      </c>
      <c r="O30" s="59"/>
      <c r="P30" s="19"/>
      <c r="Q30" s="19"/>
      <c r="R30" s="19"/>
      <c r="S30" s="32">
        <f>S31+S32</f>
        <v>2159835.13</v>
      </c>
    </row>
    <row r="31" spans="1:19" ht="15.75" x14ac:dyDescent="0.25">
      <c r="A31" s="69"/>
      <c r="B31" s="8">
        <f>B28+1</f>
        <v>16</v>
      </c>
      <c r="C31" s="69"/>
      <c r="D31" s="15" t="s">
        <v>20</v>
      </c>
      <c r="E31" s="15" t="s">
        <v>45</v>
      </c>
      <c r="F31" s="73" t="s">
        <v>22</v>
      </c>
      <c r="G31" s="53">
        <v>5</v>
      </c>
      <c r="H31" s="15">
        <v>0</v>
      </c>
      <c r="I31" s="8" t="s">
        <v>23</v>
      </c>
      <c r="J31" s="15" t="s">
        <v>23</v>
      </c>
      <c r="K31" s="15" t="s">
        <v>23</v>
      </c>
      <c r="L31" s="29">
        <v>1230500</v>
      </c>
      <c r="M31" s="19">
        <v>1.4</v>
      </c>
      <c r="N31" s="26">
        <f>L31*M31</f>
        <v>1722700</v>
      </c>
      <c r="O31" s="59">
        <v>0.5</v>
      </c>
      <c r="P31" s="25">
        <v>1</v>
      </c>
      <c r="Q31" s="25">
        <f t="shared" ref="Q31:Q32" si="13">O31*P31</f>
        <v>0.5</v>
      </c>
      <c r="R31" s="25">
        <v>1</v>
      </c>
      <c r="S31" s="24">
        <f t="shared" ref="S31:S32" si="14">ROUND(N31*Q31,2)</f>
        <v>861350</v>
      </c>
    </row>
    <row r="32" spans="1:19" ht="15.75" x14ac:dyDescent="0.25">
      <c r="A32" s="69"/>
      <c r="B32" s="8">
        <f t="shared" ref="B32" si="15">B31+1</f>
        <v>17</v>
      </c>
      <c r="C32" s="69"/>
      <c r="D32" s="15" t="s">
        <v>20</v>
      </c>
      <c r="E32" s="15" t="s">
        <v>46</v>
      </c>
      <c r="F32" s="74"/>
      <c r="G32" s="53">
        <v>13</v>
      </c>
      <c r="H32" s="15">
        <v>1</v>
      </c>
      <c r="I32" s="8" t="s">
        <v>23</v>
      </c>
      <c r="J32" s="15" t="s">
        <v>23</v>
      </c>
      <c r="K32" s="15" t="s">
        <v>27</v>
      </c>
      <c r="L32" s="29">
        <v>1230500</v>
      </c>
      <c r="M32" s="19">
        <v>1.4</v>
      </c>
      <c r="N32" s="26">
        <f>L32*M32</f>
        <v>1722700</v>
      </c>
      <c r="O32" s="59">
        <v>0.75</v>
      </c>
      <c r="P32" s="25">
        <v>1.0049999999999999</v>
      </c>
      <c r="Q32" s="25">
        <f t="shared" si="13"/>
        <v>0.75374999999999992</v>
      </c>
      <c r="R32" s="25">
        <v>1.0049999999999999</v>
      </c>
      <c r="S32" s="24">
        <f t="shared" si="14"/>
        <v>1298485.1299999999</v>
      </c>
    </row>
    <row r="33" spans="1:19" ht="15.75" x14ac:dyDescent="0.25">
      <c r="A33" s="69"/>
      <c r="B33" s="8"/>
      <c r="C33" s="69"/>
      <c r="D33" s="15"/>
      <c r="E33" s="15" t="s">
        <v>19</v>
      </c>
      <c r="F33" s="33"/>
      <c r="G33" s="53"/>
      <c r="H33" s="15"/>
      <c r="I33" s="8"/>
      <c r="J33" s="15"/>
      <c r="K33" s="15"/>
      <c r="L33" s="29"/>
      <c r="M33" s="19"/>
      <c r="N33" s="32">
        <f>N34+N35+N36</f>
        <v>5168100</v>
      </c>
      <c r="O33" s="59"/>
      <c r="P33" s="19"/>
      <c r="Q33" s="19"/>
      <c r="R33" s="19"/>
      <c r="S33" s="32">
        <f>S34+S35+S36</f>
        <v>4670928.7799999993</v>
      </c>
    </row>
    <row r="34" spans="1:19" ht="15.75" x14ac:dyDescent="0.25">
      <c r="A34" s="69"/>
      <c r="B34" s="8">
        <f>B32+1</f>
        <v>18</v>
      </c>
      <c r="C34" s="69"/>
      <c r="D34" s="15" t="s">
        <v>20</v>
      </c>
      <c r="E34" s="15" t="s">
        <v>47</v>
      </c>
      <c r="F34" s="73" t="s">
        <v>26</v>
      </c>
      <c r="G34" s="53">
        <v>90</v>
      </c>
      <c r="H34" s="15">
        <v>0</v>
      </c>
      <c r="I34" s="8" t="s">
        <v>23</v>
      </c>
      <c r="J34" s="15" t="s">
        <v>27</v>
      </c>
      <c r="K34" s="15" t="s">
        <v>23</v>
      </c>
      <c r="L34" s="29">
        <v>1230500</v>
      </c>
      <c r="M34" s="19">
        <v>1.4</v>
      </c>
      <c r="N34" s="26">
        <f>L34*M34</f>
        <v>1722700</v>
      </c>
      <c r="O34" s="59">
        <v>0.75</v>
      </c>
      <c r="P34" s="25">
        <v>1</v>
      </c>
      <c r="Q34" s="25">
        <f t="shared" ref="Q34:Q36" si="16">O34*P34</f>
        <v>0.75</v>
      </c>
      <c r="R34" s="25">
        <v>1</v>
      </c>
      <c r="S34" s="24">
        <f t="shared" ref="S34:S36" si="17">ROUND(N34*Q34,2)</f>
        <v>1292025</v>
      </c>
    </row>
    <row r="35" spans="1:19" ht="15.75" x14ac:dyDescent="0.25">
      <c r="A35" s="69"/>
      <c r="B35" s="8">
        <f t="shared" ref="B35:B36" si="18">B34+1</f>
        <v>19</v>
      </c>
      <c r="C35" s="69"/>
      <c r="D35" s="15" t="s">
        <v>20</v>
      </c>
      <c r="E35" s="15" t="s">
        <v>48</v>
      </c>
      <c r="F35" s="75"/>
      <c r="G35" s="53">
        <v>93</v>
      </c>
      <c r="H35" s="15">
        <v>3</v>
      </c>
      <c r="I35" s="8" t="s">
        <v>27</v>
      </c>
      <c r="J35" s="15" t="s">
        <v>27</v>
      </c>
      <c r="K35" s="15" t="s">
        <v>27</v>
      </c>
      <c r="L35" s="29">
        <v>1230500</v>
      </c>
      <c r="M35" s="19">
        <v>1.4</v>
      </c>
      <c r="N35" s="26">
        <f>L35*M35</f>
        <v>1722700</v>
      </c>
      <c r="O35" s="59">
        <v>1</v>
      </c>
      <c r="P35" s="25">
        <v>1.0289999999999999</v>
      </c>
      <c r="Q35" s="25">
        <f t="shared" si="16"/>
        <v>1.0289999999999999</v>
      </c>
      <c r="R35" s="25">
        <v>1.0289999999999999</v>
      </c>
      <c r="S35" s="24">
        <f t="shared" si="17"/>
        <v>1772658.3</v>
      </c>
    </row>
    <row r="36" spans="1:19" ht="15.75" x14ac:dyDescent="0.25">
      <c r="A36" s="70"/>
      <c r="B36" s="8">
        <f t="shared" si="18"/>
        <v>20</v>
      </c>
      <c r="C36" s="70"/>
      <c r="D36" s="15" t="s">
        <v>20</v>
      </c>
      <c r="E36" s="15" t="s">
        <v>49</v>
      </c>
      <c r="F36" s="74"/>
      <c r="G36" s="53">
        <v>102</v>
      </c>
      <c r="H36" s="15">
        <v>1</v>
      </c>
      <c r="I36" s="8" t="s">
        <v>23</v>
      </c>
      <c r="J36" s="15" t="s">
        <v>27</v>
      </c>
      <c r="K36" s="15" t="s">
        <v>23</v>
      </c>
      <c r="L36" s="29">
        <v>1230500</v>
      </c>
      <c r="M36" s="19">
        <v>1.4</v>
      </c>
      <c r="N36" s="26">
        <f>L36*M36</f>
        <v>1722700</v>
      </c>
      <c r="O36" s="59">
        <v>0.9</v>
      </c>
      <c r="P36" s="25">
        <v>1.036</v>
      </c>
      <c r="Q36" s="25">
        <f t="shared" si="16"/>
        <v>0.93240000000000001</v>
      </c>
      <c r="R36" s="25">
        <v>1.036</v>
      </c>
      <c r="S36" s="24">
        <f t="shared" si="17"/>
        <v>1606245.48</v>
      </c>
    </row>
    <row r="37" spans="1:19" ht="15.75" x14ac:dyDescent="0.25">
      <c r="A37" s="71">
        <v>7</v>
      </c>
      <c r="B37" s="8"/>
      <c r="C37" s="76" t="s">
        <v>50</v>
      </c>
      <c r="D37" s="15"/>
      <c r="E37" s="16" t="s">
        <v>19</v>
      </c>
      <c r="F37" s="72" t="s">
        <v>26</v>
      </c>
      <c r="G37" s="53"/>
      <c r="H37" s="15"/>
      <c r="I37" s="17"/>
      <c r="J37" s="16"/>
      <c r="K37" s="16"/>
      <c r="L37" s="31"/>
      <c r="M37" s="19"/>
      <c r="N37" s="32">
        <f>SUM(N38:N46)</f>
        <v>18605160</v>
      </c>
      <c r="O37" s="59"/>
      <c r="P37" s="19"/>
      <c r="Q37" s="19"/>
      <c r="R37" s="19"/>
      <c r="S37" s="32">
        <f>SUM(S38:S46)</f>
        <v>17703843.359999999</v>
      </c>
    </row>
    <row r="38" spans="1:19" ht="15.75" x14ac:dyDescent="0.25">
      <c r="A38" s="71"/>
      <c r="B38" s="8">
        <f>B36+1</f>
        <v>21</v>
      </c>
      <c r="C38" s="76"/>
      <c r="D38" s="15" t="s">
        <v>20</v>
      </c>
      <c r="E38" s="15" t="s">
        <v>51</v>
      </c>
      <c r="F38" s="72"/>
      <c r="G38" s="53">
        <v>79</v>
      </c>
      <c r="H38" s="15">
        <v>2</v>
      </c>
      <c r="I38" s="8" t="s">
        <v>27</v>
      </c>
      <c r="J38" s="15" t="s">
        <v>27</v>
      </c>
      <c r="K38" s="15" t="s">
        <v>27</v>
      </c>
      <c r="L38" s="29">
        <v>1230500</v>
      </c>
      <c r="M38" s="19">
        <v>1.68</v>
      </c>
      <c r="N38" s="26">
        <f t="shared" ref="N38:N46" si="19">L38*M38</f>
        <v>2067240</v>
      </c>
      <c r="O38" s="59">
        <v>1</v>
      </c>
      <c r="P38" s="25">
        <v>1.0249999999999999</v>
      </c>
      <c r="Q38" s="25">
        <f t="shared" ref="Q38:Q46" si="20">O38*P38</f>
        <v>1.0249999999999999</v>
      </c>
      <c r="R38" s="25">
        <v>1.0249999999999999</v>
      </c>
      <c r="S38" s="24">
        <f t="shared" ref="S38:S46" si="21">ROUND(N38*Q38,2)</f>
        <v>2118921</v>
      </c>
    </row>
    <row r="39" spans="1:19" ht="15.75" x14ac:dyDescent="0.25">
      <c r="A39" s="71"/>
      <c r="B39" s="8">
        <f t="shared" ref="B39:B46" si="22">B38+1</f>
        <v>22</v>
      </c>
      <c r="C39" s="76"/>
      <c r="D39" s="15" t="s">
        <v>20</v>
      </c>
      <c r="E39" s="15" t="s">
        <v>52</v>
      </c>
      <c r="F39" s="72"/>
      <c r="G39" s="53">
        <v>77</v>
      </c>
      <c r="H39" s="15">
        <v>1</v>
      </c>
      <c r="I39" s="8" t="s">
        <v>23</v>
      </c>
      <c r="J39" s="15" t="s">
        <v>27</v>
      </c>
      <c r="K39" s="15" t="s">
        <v>23</v>
      </c>
      <c r="L39" s="29">
        <v>1230500</v>
      </c>
      <c r="M39" s="19">
        <v>1.68</v>
      </c>
      <c r="N39" s="26">
        <f t="shared" si="19"/>
        <v>2067240</v>
      </c>
      <c r="O39" s="59">
        <v>0.9</v>
      </c>
      <c r="P39" s="25">
        <v>1.0269999999999999</v>
      </c>
      <c r="Q39" s="25">
        <f t="shared" si="20"/>
        <v>0.9242999999999999</v>
      </c>
      <c r="R39" s="25">
        <v>1.0269999999999999</v>
      </c>
      <c r="S39" s="24">
        <f t="shared" si="21"/>
        <v>1910749.93</v>
      </c>
    </row>
    <row r="40" spans="1:19" ht="15.75" x14ac:dyDescent="0.25">
      <c r="A40" s="71"/>
      <c r="B40" s="8">
        <f t="shared" si="22"/>
        <v>23</v>
      </c>
      <c r="C40" s="76"/>
      <c r="D40" s="15" t="s">
        <v>20</v>
      </c>
      <c r="E40" s="15" t="s">
        <v>53</v>
      </c>
      <c r="F40" s="72"/>
      <c r="G40" s="53">
        <v>114</v>
      </c>
      <c r="H40" s="15">
        <v>2</v>
      </c>
      <c r="I40" s="8" t="s">
        <v>27</v>
      </c>
      <c r="J40" s="15" t="s">
        <v>27</v>
      </c>
      <c r="K40" s="15" t="s">
        <v>27</v>
      </c>
      <c r="L40" s="29">
        <v>1230500</v>
      </c>
      <c r="M40" s="19">
        <v>1.68</v>
      </c>
      <c r="N40" s="26">
        <f t="shared" si="19"/>
        <v>2067240</v>
      </c>
      <c r="O40" s="59">
        <v>1</v>
      </c>
      <c r="P40" s="25">
        <v>1.036</v>
      </c>
      <c r="Q40" s="25">
        <f t="shared" si="20"/>
        <v>1.036</v>
      </c>
      <c r="R40" s="25">
        <v>1.036</v>
      </c>
      <c r="S40" s="24">
        <f t="shared" si="21"/>
        <v>2141660.64</v>
      </c>
    </row>
    <row r="41" spans="1:19" ht="15.75" x14ac:dyDescent="0.25">
      <c r="A41" s="71"/>
      <c r="B41" s="8">
        <f t="shared" si="22"/>
        <v>24</v>
      </c>
      <c r="C41" s="76"/>
      <c r="D41" s="15" t="s">
        <v>20</v>
      </c>
      <c r="E41" s="15" t="s">
        <v>54</v>
      </c>
      <c r="F41" s="72"/>
      <c r="G41" s="53">
        <v>34</v>
      </c>
      <c r="H41" s="15">
        <v>1</v>
      </c>
      <c r="I41" s="8" t="s">
        <v>23</v>
      </c>
      <c r="J41" s="15" t="s">
        <v>27</v>
      </c>
      <c r="K41" s="15" t="s">
        <v>23</v>
      </c>
      <c r="L41" s="29">
        <v>1230500</v>
      </c>
      <c r="M41" s="19">
        <v>1.68</v>
      </c>
      <c r="N41" s="26">
        <f t="shared" si="19"/>
        <v>2067240</v>
      </c>
      <c r="O41" s="59">
        <v>0.9</v>
      </c>
      <c r="P41" s="25">
        <v>1.012</v>
      </c>
      <c r="Q41" s="25">
        <f t="shared" si="20"/>
        <v>0.91080000000000005</v>
      </c>
      <c r="R41" s="25">
        <v>1.012</v>
      </c>
      <c r="S41" s="24">
        <f t="shared" si="21"/>
        <v>1882842.19</v>
      </c>
    </row>
    <row r="42" spans="1:19" ht="15.75" x14ac:dyDescent="0.25">
      <c r="A42" s="71"/>
      <c r="B42" s="8">
        <f t="shared" si="22"/>
        <v>25</v>
      </c>
      <c r="C42" s="76"/>
      <c r="D42" s="15" t="s">
        <v>20</v>
      </c>
      <c r="E42" s="15" t="s">
        <v>55</v>
      </c>
      <c r="F42" s="72"/>
      <c r="G42" s="53">
        <v>18</v>
      </c>
      <c r="H42" s="15">
        <v>1</v>
      </c>
      <c r="I42" s="8" t="s">
        <v>23</v>
      </c>
      <c r="J42" s="15" t="s">
        <v>27</v>
      </c>
      <c r="K42" s="15" t="s">
        <v>23</v>
      </c>
      <c r="L42" s="29">
        <v>1230500</v>
      </c>
      <c r="M42" s="19">
        <v>1.68</v>
      </c>
      <c r="N42" s="26">
        <f t="shared" si="19"/>
        <v>2067240</v>
      </c>
      <c r="O42" s="59">
        <v>0.9</v>
      </c>
      <c r="P42" s="25">
        <v>1.006</v>
      </c>
      <c r="Q42" s="25">
        <f t="shared" si="20"/>
        <v>0.90539999999999998</v>
      </c>
      <c r="R42" s="25">
        <v>1.006</v>
      </c>
      <c r="S42" s="24">
        <f t="shared" si="21"/>
        <v>1871679.1</v>
      </c>
    </row>
    <row r="43" spans="1:19" ht="15.75" x14ac:dyDescent="0.25">
      <c r="A43" s="71"/>
      <c r="B43" s="8">
        <f t="shared" si="22"/>
        <v>26</v>
      </c>
      <c r="C43" s="76"/>
      <c r="D43" s="15" t="s">
        <v>20</v>
      </c>
      <c r="E43" s="15" t="s">
        <v>56</v>
      </c>
      <c r="F43" s="72"/>
      <c r="G43" s="53">
        <v>37</v>
      </c>
      <c r="H43" s="15">
        <v>1</v>
      </c>
      <c r="I43" s="8" t="s">
        <v>23</v>
      </c>
      <c r="J43" s="15" t="s">
        <v>27</v>
      </c>
      <c r="K43" s="15" t="s">
        <v>23</v>
      </c>
      <c r="L43" s="29">
        <v>1230500</v>
      </c>
      <c r="M43" s="19">
        <v>1.68</v>
      </c>
      <c r="N43" s="26">
        <f t="shared" si="19"/>
        <v>2067240</v>
      </c>
      <c r="O43" s="59">
        <v>0.9</v>
      </c>
      <c r="P43" s="25">
        <v>1.0129999999999999</v>
      </c>
      <c r="Q43" s="25">
        <f t="shared" si="20"/>
        <v>0.91169999999999995</v>
      </c>
      <c r="R43" s="25">
        <v>1.0129999999999999</v>
      </c>
      <c r="S43" s="24">
        <f t="shared" si="21"/>
        <v>1884702.71</v>
      </c>
    </row>
    <row r="44" spans="1:19" ht="15.75" x14ac:dyDescent="0.25">
      <c r="A44" s="71"/>
      <c r="B44" s="8">
        <f t="shared" si="22"/>
        <v>27</v>
      </c>
      <c r="C44" s="76"/>
      <c r="D44" s="15" t="s">
        <v>20</v>
      </c>
      <c r="E44" s="15" t="s">
        <v>57</v>
      </c>
      <c r="F44" s="72"/>
      <c r="G44" s="53">
        <v>91</v>
      </c>
      <c r="H44" s="15">
        <v>1</v>
      </c>
      <c r="I44" s="8" t="s">
        <v>23</v>
      </c>
      <c r="J44" s="15" t="s">
        <v>27</v>
      </c>
      <c r="K44" s="15" t="s">
        <v>23</v>
      </c>
      <c r="L44" s="29">
        <v>1230500</v>
      </c>
      <c r="M44" s="19">
        <v>1.68</v>
      </c>
      <c r="N44" s="26">
        <f t="shared" si="19"/>
        <v>2067240</v>
      </c>
      <c r="O44" s="59">
        <v>0.9</v>
      </c>
      <c r="P44" s="25">
        <v>1.032</v>
      </c>
      <c r="Q44" s="25">
        <f t="shared" si="20"/>
        <v>0.92880000000000007</v>
      </c>
      <c r="R44" s="25">
        <v>1.032</v>
      </c>
      <c r="S44" s="24">
        <f t="shared" si="21"/>
        <v>1920052.51</v>
      </c>
    </row>
    <row r="45" spans="1:19" ht="15.75" x14ac:dyDescent="0.25">
      <c r="A45" s="71"/>
      <c r="B45" s="8">
        <f t="shared" si="22"/>
        <v>28</v>
      </c>
      <c r="C45" s="76"/>
      <c r="D45" s="15" t="s">
        <v>20</v>
      </c>
      <c r="E45" s="15" t="s">
        <v>58</v>
      </c>
      <c r="F45" s="72"/>
      <c r="G45" s="53">
        <v>28</v>
      </c>
      <c r="H45" s="15">
        <v>1</v>
      </c>
      <c r="I45" s="8" t="s">
        <v>23</v>
      </c>
      <c r="J45" s="15" t="s">
        <v>27</v>
      </c>
      <c r="K45" s="15" t="s">
        <v>23</v>
      </c>
      <c r="L45" s="29">
        <v>1230500</v>
      </c>
      <c r="M45" s="19">
        <v>1.68</v>
      </c>
      <c r="N45" s="26">
        <f t="shared" si="19"/>
        <v>2067240</v>
      </c>
      <c r="O45" s="59">
        <v>0.9</v>
      </c>
      <c r="P45" s="25">
        <v>1.01</v>
      </c>
      <c r="Q45" s="25">
        <f t="shared" si="20"/>
        <v>0.90900000000000003</v>
      </c>
      <c r="R45" s="25">
        <v>1.01</v>
      </c>
      <c r="S45" s="24">
        <f t="shared" si="21"/>
        <v>1879121.16</v>
      </c>
    </row>
    <row r="46" spans="1:19" ht="15.75" x14ac:dyDescent="0.25">
      <c r="A46" s="71"/>
      <c r="B46" s="8">
        <f t="shared" si="22"/>
        <v>29</v>
      </c>
      <c r="C46" s="76"/>
      <c r="D46" s="15" t="s">
        <v>20</v>
      </c>
      <c r="E46" s="15" t="s">
        <v>59</v>
      </c>
      <c r="F46" s="72"/>
      <c r="G46" s="53">
        <v>40</v>
      </c>
      <c r="H46" s="15">
        <v>2</v>
      </c>
      <c r="I46" s="8" t="s">
        <v>27</v>
      </c>
      <c r="J46" s="15" t="s">
        <v>27</v>
      </c>
      <c r="K46" s="15" t="s">
        <v>27</v>
      </c>
      <c r="L46" s="29">
        <v>1230500</v>
      </c>
      <c r="M46" s="19">
        <v>1.68</v>
      </c>
      <c r="N46" s="26">
        <f t="shared" si="19"/>
        <v>2067240</v>
      </c>
      <c r="O46" s="59">
        <v>1</v>
      </c>
      <c r="P46" s="25">
        <v>1.0129999999999999</v>
      </c>
      <c r="Q46" s="25">
        <f t="shared" si="20"/>
        <v>1.0129999999999999</v>
      </c>
      <c r="R46" s="25">
        <v>1.0129999999999999</v>
      </c>
      <c r="S46" s="24">
        <f t="shared" si="21"/>
        <v>2094114.12</v>
      </c>
    </row>
    <row r="47" spans="1:19" ht="15.75" x14ac:dyDescent="0.25">
      <c r="A47" s="71">
        <v>8</v>
      </c>
      <c r="B47" s="8"/>
      <c r="C47" s="76" t="s">
        <v>60</v>
      </c>
      <c r="D47" s="15"/>
      <c r="E47" s="16" t="s">
        <v>18</v>
      </c>
      <c r="F47" s="10"/>
      <c r="G47" s="53"/>
      <c r="H47" s="15"/>
      <c r="I47" s="17"/>
      <c r="J47" s="16"/>
      <c r="K47" s="16"/>
      <c r="L47" s="31"/>
      <c r="M47" s="19"/>
      <c r="N47" s="32">
        <f>N48+N49</f>
        <v>15811925</v>
      </c>
      <c r="O47" s="59"/>
      <c r="P47" s="19"/>
      <c r="Q47" s="19"/>
      <c r="R47" s="19"/>
      <c r="S47" s="32">
        <f>S48+S49</f>
        <v>13867374.459999999</v>
      </c>
    </row>
    <row r="48" spans="1:19" ht="15.75" x14ac:dyDescent="0.25">
      <c r="A48" s="71"/>
      <c r="B48" s="8">
        <f>B46+1</f>
        <v>30</v>
      </c>
      <c r="C48" s="76"/>
      <c r="D48" s="15" t="s">
        <v>20</v>
      </c>
      <c r="E48" s="15" t="s">
        <v>61</v>
      </c>
      <c r="F48" s="34" t="s">
        <v>22</v>
      </c>
      <c r="G48" s="54">
        <v>0</v>
      </c>
      <c r="H48" s="15">
        <v>1</v>
      </c>
      <c r="I48" s="8" t="s">
        <v>23</v>
      </c>
      <c r="J48" s="15" t="s">
        <v>23</v>
      </c>
      <c r="K48" s="15" t="s">
        <v>27</v>
      </c>
      <c r="L48" s="29">
        <v>1230500</v>
      </c>
      <c r="M48" s="19">
        <v>2.57</v>
      </c>
      <c r="N48" s="26">
        <f>L48*M48</f>
        <v>3162385</v>
      </c>
      <c r="O48" s="59">
        <v>0.75</v>
      </c>
      <c r="P48" s="25">
        <v>1</v>
      </c>
      <c r="Q48" s="25">
        <f>O48*P48</f>
        <v>0.75</v>
      </c>
      <c r="R48" s="25">
        <v>1</v>
      </c>
      <c r="S48" s="24">
        <f>ROUND(N48*Q48,2)</f>
        <v>2371788.75</v>
      </c>
    </row>
    <row r="49" spans="1:19" ht="15.75" x14ac:dyDescent="0.25">
      <c r="A49" s="71"/>
      <c r="B49" s="8"/>
      <c r="C49" s="76"/>
      <c r="D49" s="15"/>
      <c r="E49" s="15" t="s">
        <v>19</v>
      </c>
      <c r="F49" s="72" t="s">
        <v>26</v>
      </c>
      <c r="G49" s="53"/>
      <c r="H49" s="15"/>
      <c r="I49" s="8"/>
      <c r="J49" s="15"/>
      <c r="K49" s="15"/>
      <c r="L49" s="31"/>
      <c r="M49" s="19">
        <v>2.57</v>
      </c>
      <c r="N49" s="32">
        <f>SUM(N50:N53)</f>
        <v>12649540</v>
      </c>
      <c r="O49" s="59"/>
      <c r="P49" s="19"/>
      <c r="Q49" s="19"/>
      <c r="R49" s="19"/>
      <c r="S49" s="32">
        <f>SUM(S50:S53)</f>
        <v>11495585.709999999</v>
      </c>
    </row>
    <row r="50" spans="1:19" ht="15.75" x14ac:dyDescent="0.25">
      <c r="A50" s="71"/>
      <c r="B50" s="8">
        <f>B48+1</f>
        <v>31</v>
      </c>
      <c r="C50" s="76"/>
      <c r="D50" s="15" t="s">
        <v>20</v>
      </c>
      <c r="E50" s="15" t="s">
        <v>62</v>
      </c>
      <c r="F50" s="72"/>
      <c r="G50" s="53">
        <v>31</v>
      </c>
      <c r="H50" s="15">
        <v>1</v>
      </c>
      <c r="I50" s="8" t="s">
        <v>23</v>
      </c>
      <c r="J50" s="15" t="s">
        <v>27</v>
      </c>
      <c r="K50" s="15" t="s">
        <v>23</v>
      </c>
      <c r="L50" s="29">
        <v>1230500</v>
      </c>
      <c r="M50" s="19">
        <v>2.57</v>
      </c>
      <c r="N50" s="26">
        <f t="shared" ref="N50:N54" si="23">L50*M50</f>
        <v>3162385</v>
      </c>
      <c r="O50" s="59">
        <v>0.9</v>
      </c>
      <c r="P50" s="25">
        <v>1.0109999999999999</v>
      </c>
      <c r="Q50" s="25">
        <f t="shared" ref="Q50:Q53" si="24">O50*P50</f>
        <v>0.90989999999999993</v>
      </c>
      <c r="R50" s="25">
        <v>1.0109999999999999</v>
      </c>
      <c r="S50" s="24">
        <f t="shared" ref="S50:S53" si="25">ROUND(N50*Q50,2)</f>
        <v>2877454.11</v>
      </c>
    </row>
    <row r="51" spans="1:19" ht="15.75" x14ac:dyDescent="0.25">
      <c r="A51" s="71"/>
      <c r="B51" s="8">
        <f t="shared" ref="B51:B54" si="26">B50+1</f>
        <v>32</v>
      </c>
      <c r="C51" s="76"/>
      <c r="D51" s="15" t="s">
        <v>20</v>
      </c>
      <c r="E51" s="15" t="s">
        <v>63</v>
      </c>
      <c r="F51" s="72"/>
      <c r="G51" s="53">
        <v>37</v>
      </c>
      <c r="H51" s="15">
        <v>1</v>
      </c>
      <c r="I51" s="8" t="s">
        <v>23</v>
      </c>
      <c r="J51" s="15" t="s">
        <v>27</v>
      </c>
      <c r="K51" s="15" t="s">
        <v>23</v>
      </c>
      <c r="L51" s="29">
        <v>1230500</v>
      </c>
      <c r="M51" s="19">
        <v>2.57</v>
      </c>
      <c r="N51" s="26">
        <f t="shared" si="23"/>
        <v>3162385</v>
      </c>
      <c r="O51" s="59">
        <v>0.9</v>
      </c>
      <c r="P51" s="25">
        <v>1.0129999999999999</v>
      </c>
      <c r="Q51" s="25">
        <f t="shared" si="24"/>
        <v>0.91169999999999995</v>
      </c>
      <c r="R51" s="25">
        <v>1.0129999999999999</v>
      </c>
      <c r="S51" s="24">
        <f t="shared" si="25"/>
        <v>2883146.4</v>
      </c>
    </row>
    <row r="52" spans="1:19" ht="15.75" x14ac:dyDescent="0.25">
      <c r="A52" s="71"/>
      <c r="B52" s="8">
        <f t="shared" si="26"/>
        <v>33</v>
      </c>
      <c r="C52" s="76"/>
      <c r="D52" s="15" t="s">
        <v>20</v>
      </c>
      <c r="E52" s="15" t="s">
        <v>64</v>
      </c>
      <c r="F52" s="72"/>
      <c r="G52" s="53">
        <v>9</v>
      </c>
      <c r="H52" s="15">
        <v>1</v>
      </c>
      <c r="I52" s="8" t="s">
        <v>23</v>
      </c>
      <c r="J52" s="15" t="s">
        <v>27</v>
      </c>
      <c r="K52" s="15" t="s">
        <v>23</v>
      </c>
      <c r="L52" s="29">
        <v>1230500</v>
      </c>
      <c r="M52" s="19">
        <v>2.57</v>
      </c>
      <c r="N52" s="26">
        <f t="shared" si="23"/>
        <v>3162385</v>
      </c>
      <c r="O52" s="59">
        <v>0.9</v>
      </c>
      <c r="P52" s="25">
        <v>1.0029999999999999</v>
      </c>
      <c r="Q52" s="25">
        <f t="shared" si="24"/>
        <v>0.90269999999999995</v>
      </c>
      <c r="R52" s="25">
        <v>1.0029999999999999</v>
      </c>
      <c r="S52" s="24">
        <f t="shared" si="25"/>
        <v>2854684.94</v>
      </c>
    </row>
    <row r="53" spans="1:19" ht="15.75" x14ac:dyDescent="0.25">
      <c r="A53" s="71"/>
      <c r="B53" s="8">
        <f t="shared" si="26"/>
        <v>34</v>
      </c>
      <c r="C53" s="76"/>
      <c r="D53" s="15" t="s">
        <v>20</v>
      </c>
      <c r="E53" s="15" t="s">
        <v>65</v>
      </c>
      <c r="F53" s="72"/>
      <c r="G53" s="53">
        <v>35</v>
      </c>
      <c r="H53" s="15">
        <v>1</v>
      </c>
      <c r="I53" s="8" t="s">
        <v>23</v>
      </c>
      <c r="J53" s="15" t="s">
        <v>27</v>
      </c>
      <c r="K53" s="15" t="s">
        <v>23</v>
      </c>
      <c r="L53" s="29">
        <v>1230500</v>
      </c>
      <c r="M53" s="19">
        <v>2.57</v>
      </c>
      <c r="N53" s="26">
        <f t="shared" si="23"/>
        <v>3162385</v>
      </c>
      <c r="O53" s="59">
        <v>0.9</v>
      </c>
      <c r="P53" s="25">
        <v>1.012</v>
      </c>
      <c r="Q53" s="25">
        <f t="shared" si="24"/>
        <v>0.91080000000000005</v>
      </c>
      <c r="R53" s="25">
        <v>1.012</v>
      </c>
      <c r="S53" s="24">
        <f t="shared" si="25"/>
        <v>2880300.26</v>
      </c>
    </row>
    <row r="54" spans="1:19" ht="47.25" x14ac:dyDescent="0.25">
      <c r="A54" s="8">
        <v>9</v>
      </c>
      <c r="B54" s="8">
        <f t="shared" si="26"/>
        <v>35</v>
      </c>
      <c r="C54" s="15" t="s">
        <v>66</v>
      </c>
      <c r="D54" s="15" t="s">
        <v>20</v>
      </c>
      <c r="E54" s="15" t="s">
        <v>67</v>
      </c>
      <c r="F54" s="10" t="s">
        <v>26</v>
      </c>
      <c r="G54" s="53">
        <v>100</v>
      </c>
      <c r="H54" s="15">
        <v>1</v>
      </c>
      <c r="I54" s="8" t="s">
        <v>23</v>
      </c>
      <c r="J54" s="15" t="s">
        <v>27</v>
      </c>
      <c r="K54" s="15" t="s">
        <v>23</v>
      </c>
      <c r="L54" s="29">
        <v>1230500</v>
      </c>
      <c r="M54" s="19">
        <v>1.68</v>
      </c>
      <c r="N54" s="30">
        <f t="shared" si="23"/>
        <v>2067240</v>
      </c>
      <c r="O54" s="59">
        <v>0.9</v>
      </c>
      <c r="P54" s="25">
        <v>1.0349999999999999</v>
      </c>
      <c r="Q54" s="25">
        <f>O54*P54</f>
        <v>0.93149999999999999</v>
      </c>
      <c r="R54" s="25">
        <v>1.0349999999999999</v>
      </c>
      <c r="S54" s="30">
        <f>N54*Q54</f>
        <v>1925634.06</v>
      </c>
    </row>
    <row r="55" spans="1:19" ht="15.75" x14ac:dyDescent="0.25">
      <c r="A55" s="71">
        <v>10</v>
      </c>
      <c r="B55" s="8"/>
      <c r="C55" s="77" t="s">
        <v>68</v>
      </c>
      <c r="D55" s="35"/>
      <c r="E55" s="36" t="s">
        <v>19</v>
      </c>
      <c r="F55" s="10"/>
      <c r="G55" s="53"/>
      <c r="H55" s="15"/>
      <c r="I55" s="17"/>
      <c r="J55" s="16"/>
      <c r="K55" s="16"/>
      <c r="L55" s="31"/>
      <c r="M55" s="19"/>
      <c r="N55" s="32">
        <f>N56+N64+N62</f>
        <v>16128700</v>
      </c>
      <c r="O55" s="59"/>
      <c r="P55" s="19"/>
      <c r="Q55" s="19"/>
      <c r="R55" s="19"/>
      <c r="S55" s="32">
        <f>S56+S64+S62</f>
        <v>14320848.439999999</v>
      </c>
    </row>
    <row r="56" spans="1:19" ht="15.75" x14ac:dyDescent="0.25">
      <c r="A56" s="71"/>
      <c r="B56" s="8"/>
      <c r="C56" s="77"/>
      <c r="D56" s="35"/>
      <c r="E56" s="28" t="s">
        <v>19</v>
      </c>
      <c r="F56" s="72" t="s">
        <v>26</v>
      </c>
      <c r="G56" s="53"/>
      <c r="H56" s="15"/>
      <c r="I56" s="8"/>
      <c r="J56" s="15"/>
      <c r="K56" s="15"/>
      <c r="L56" s="31"/>
      <c r="M56" s="19"/>
      <c r="N56" s="32">
        <f>SUM(N57:N61)</f>
        <v>8613500</v>
      </c>
      <c r="O56" s="59"/>
      <c r="P56" s="19"/>
      <c r="Q56" s="19"/>
      <c r="R56" s="19"/>
      <c r="S56" s="32">
        <f>SUM(S57:S61)</f>
        <v>8025025.6799999997</v>
      </c>
    </row>
    <row r="57" spans="1:19" ht="15.75" x14ac:dyDescent="0.25">
      <c r="A57" s="71"/>
      <c r="B57" s="8">
        <f>B54+1</f>
        <v>36</v>
      </c>
      <c r="C57" s="77"/>
      <c r="D57" s="28" t="s">
        <v>20</v>
      </c>
      <c r="E57" s="28" t="s">
        <v>69</v>
      </c>
      <c r="F57" s="72"/>
      <c r="G57" s="53">
        <v>177</v>
      </c>
      <c r="H57" s="15">
        <v>1</v>
      </c>
      <c r="I57" s="8" t="s">
        <v>23</v>
      </c>
      <c r="J57" s="15" t="s">
        <v>27</v>
      </c>
      <c r="K57" s="15" t="s">
        <v>23</v>
      </c>
      <c r="L57" s="29">
        <v>1230500</v>
      </c>
      <c r="M57" s="19">
        <v>1.4</v>
      </c>
      <c r="N57" s="26">
        <f>L57*M57</f>
        <v>1722700</v>
      </c>
      <c r="O57" s="59">
        <v>0.9</v>
      </c>
      <c r="P57" s="25">
        <v>1.0620000000000001</v>
      </c>
      <c r="Q57" s="25">
        <f t="shared" ref="Q57:Q61" si="27">O57*P57</f>
        <v>0.95580000000000009</v>
      </c>
      <c r="R57" s="25">
        <v>1.0620000000000001</v>
      </c>
      <c r="S57" s="24">
        <f t="shared" ref="S57:S61" si="28">ROUND(N57*Q57,2)</f>
        <v>1646556.66</v>
      </c>
    </row>
    <row r="58" spans="1:19" ht="15.75" x14ac:dyDescent="0.25">
      <c r="A58" s="71"/>
      <c r="B58" s="8">
        <f t="shared" ref="B58:B61" si="29">B57+1</f>
        <v>37</v>
      </c>
      <c r="C58" s="77"/>
      <c r="D58" s="28" t="s">
        <v>20</v>
      </c>
      <c r="E58" s="28" t="s">
        <v>70</v>
      </c>
      <c r="F58" s="72"/>
      <c r="G58" s="53">
        <v>168</v>
      </c>
      <c r="H58" s="15">
        <v>1</v>
      </c>
      <c r="I58" s="8" t="s">
        <v>23</v>
      </c>
      <c r="J58" s="15" t="s">
        <v>27</v>
      </c>
      <c r="K58" s="15" t="s">
        <v>23</v>
      </c>
      <c r="L58" s="29">
        <v>1230500</v>
      </c>
      <c r="M58" s="19">
        <v>1.4</v>
      </c>
      <c r="N58" s="26">
        <f>L58*M58</f>
        <v>1722700</v>
      </c>
      <c r="O58" s="59">
        <v>0.9</v>
      </c>
      <c r="P58" s="25">
        <v>1.0589999999999999</v>
      </c>
      <c r="Q58" s="25">
        <f t="shared" si="27"/>
        <v>0.95309999999999995</v>
      </c>
      <c r="R58" s="25">
        <v>1.0589999999999999</v>
      </c>
      <c r="S58" s="24">
        <f t="shared" si="28"/>
        <v>1641905.37</v>
      </c>
    </row>
    <row r="59" spans="1:19" ht="15.75" x14ac:dyDescent="0.25">
      <c r="A59" s="71"/>
      <c r="B59" s="8">
        <f t="shared" si="29"/>
        <v>38</v>
      </c>
      <c r="C59" s="77"/>
      <c r="D59" s="28" t="s">
        <v>20</v>
      </c>
      <c r="E59" s="28" t="s">
        <v>71</v>
      </c>
      <c r="F59" s="72"/>
      <c r="G59" s="53">
        <v>55</v>
      </c>
      <c r="H59" s="15">
        <v>1</v>
      </c>
      <c r="I59" s="8" t="s">
        <v>23</v>
      </c>
      <c r="J59" s="15" t="s">
        <v>27</v>
      </c>
      <c r="K59" s="15" t="s">
        <v>23</v>
      </c>
      <c r="L59" s="29">
        <v>1230500</v>
      </c>
      <c r="M59" s="19">
        <v>1.4</v>
      </c>
      <c r="N59" s="26">
        <f>L59*M59</f>
        <v>1722700</v>
      </c>
      <c r="O59" s="59">
        <v>0.9</v>
      </c>
      <c r="P59" s="25">
        <v>1.0189999999999999</v>
      </c>
      <c r="Q59" s="25">
        <f t="shared" si="27"/>
        <v>0.91709999999999992</v>
      </c>
      <c r="R59" s="25">
        <v>1.0189999999999999</v>
      </c>
      <c r="S59" s="24">
        <f t="shared" si="28"/>
        <v>1579888.17</v>
      </c>
    </row>
    <row r="60" spans="1:19" ht="15.75" x14ac:dyDescent="0.25">
      <c r="A60" s="71"/>
      <c r="B60" s="8">
        <f t="shared" si="29"/>
        <v>39</v>
      </c>
      <c r="C60" s="77"/>
      <c r="D60" s="28" t="s">
        <v>20</v>
      </c>
      <c r="E60" s="28" t="s">
        <v>72</v>
      </c>
      <c r="F60" s="72"/>
      <c r="G60" s="53">
        <v>38</v>
      </c>
      <c r="H60" s="15">
        <v>1</v>
      </c>
      <c r="I60" s="8" t="s">
        <v>23</v>
      </c>
      <c r="J60" s="15" t="s">
        <v>27</v>
      </c>
      <c r="K60" s="15" t="s">
        <v>23</v>
      </c>
      <c r="L60" s="29">
        <v>1230500</v>
      </c>
      <c r="M60" s="19">
        <v>1.4</v>
      </c>
      <c r="N60" s="26">
        <f>L60*M60</f>
        <v>1722700</v>
      </c>
      <c r="O60" s="59">
        <v>0.9</v>
      </c>
      <c r="P60" s="25">
        <v>1.0129999999999999</v>
      </c>
      <c r="Q60" s="25">
        <f t="shared" si="27"/>
        <v>0.91169999999999995</v>
      </c>
      <c r="R60" s="25">
        <v>1.0129999999999999</v>
      </c>
      <c r="S60" s="24">
        <f t="shared" si="28"/>
        <v>1570585.59</v>
      </c>
    </row>
    <row r="61" spans="1:19" ht="15.75" x14ac:dyDescent="0.25">
      <c r="A61" s="71"/>
      <c r="B61" s="8">
        <f t="shared" si="29"/>
        <v>40</v>
      </c>
      <c r="C61" s="77"/>
      <c r="D61" s="28" t="s">
        <v>20</v>
      </c>
      <c r="E61" s="28" t="s">
        <v>73</v>
      </c>
      <c r="F61" s="72"/>
      <c r="G61" s="53">
        <v>66</v>
      </c>
      <c r="H61" s="15">
        <v>1</v>
      </c>
      <c r="I61" s="8" t="s">
        <v>23</v>
      </c>
      <c r="J61" s="15" t="s">
        <v>27</v>
      </c>
      <c r="K61" s="15" t="s">
        <v>23</v>
      </c>
      <c r="L61" s="29">
        <v>1230500</v>
      </c>
      <c r="M61" s="19">
        <v>1.4</v>
      </c>
      <c r="N61" s="26">
        <f>L61*M61</f>
        <v>1722700</v>
      </c>
      <c r="O61" s="59">
        <v>0.9</v>
      </c>
      <c r="P61" s="25">
        <v>1.0229999999999999</v>
      </c>
      <c r="Q61" s="25">
        <f t="shared" si="27"/>
        <v>0.92069999999999996</v>
      </c>
      <c r="R61" s="25">
        <v>1.0229999999999999</v>
      </c>
      <c r="S61" s="24">
        <f t="shared" si="28"/>
        <v>1586089.89</v>
      </c>
    </row>
    <row r="62" spans="1:19" ht="15.75" x14ac:dyDescent="0.25">
      <c r="A62" s="71"/>
      <c r="B62" s="8"/>
      <c r="C62" s="77"/>
      <c r="D62" s="15"/>
      <c r="E62" s="15" t="s">
        <v>19</v>
      </c>
      <c r="F62" s="72" t="s">
        <v>74</v>
      </c>
      <c r="G62" s="53"/>
      <c r="H62" s="15"/>
      <c r="I62" s="8"/>
      <c r="J62" s="15"/>
      <c r="K62" s="15"/>
      <c r="L62" s="31"/>
      <c r="M62" s="19"/>
      <c r="N62" s="32">
        <f>SUM(N63:N63)</f>
        <v>3445260</v>
      </c>
      <c r="O62" s="59"/>
      <c r="P62" s="19"/>
      <c r="Q62" s="19"/>
      <c r="R62" s="19"/>
      <c r="S62" s="32">
        <f>SUM(S63:S63)</f>
        <v>3243367.76</v>
      </c>
    </row>
    <row r="63" spans="1:19" ht="15.75" x14ac:dyDescent="0.25">
      <c r="A63" s="71"/>
      <c r="B63" s="8">
        <f>B61+1</f>
        <v>41</v>
      </c>
      <c r="C63" s="77"/>
      <c r="D63" s="15" t="s">
        <v>20</v>
      </c>
      <c r="E63" s="28" t="s">
        <v>75</v>
      </c>
      <c r="F63" s="72"/>
      <c r="G63" s="53">
        <v>261</v>
      </c>
      <c r="H63" s="15">
        <v>1</v>
      </c>
      <c r="I63" s="8" t="s">
        <v>23</v>
      </c>
      <c r="J63" s="15" t="s">
        <v>27</v>
      </c>
      <c r="K63" s="15" t="s">
        <v>23</v>
      </c>
      <c r="L63" s="29">
        <v>2460900</v>
      </c>
      <c r="M63" s="19">
        <v>1.4</v>
      </c>
      <c r="N63" s="26">
        <f t="shared" ref="N63" si="30">L63*M63</f>
        <v>3445260</v>
      </c>
      <c r="O63" s="59">
        <v>0.9</v>
      </c>
      <c r="P63" s="25">
        <v>1.046</v>
      </c>
      <c r="Q63" s="25">
        <f>O63*P63</f>
        <v>0.94140000000000001</v>
      </c>
      <c r="R63" s="25">
        <v>1.046</v>
      </c>
      <c r="S63" s="24">
        <f>ROUND(N63*Q63,2)</f>
        <v>3243367.76</v>
      </c>
    </row>
    <row r="64" spans="1:19" ht="15.75" x14ac:dyDescent="0.25">
      <c r="A64" s="71"/>
      <c r="B64" s="8"/>
      <c r="C64" s="77"/>
      <c r="D64" s="28"/>
      <c r="E64" s="28" t="s">
        <v>19</v>
      </c>
      <c r="F64" s="72" t="s">
        <v>76</v>
      </c>
      <c r="G64" s="53"/>
      <c r="H64" s="15"/>
      <c r="I64" s="8"/>
      <c r="J64" s="15"/>
      <c r="K64" s="15"/>
      <c r="L64" s="31"/>
      <c r="M64" s="19"/>
      <c r="N64" s="32">
        <f>SUM(N65:N65)</f>
        <v>4069939.9999999995</v>
      </c>
      <c r="O64" s="59"/>
      <c r="P64" s="19"/>
      <c r="Q64" s="19"/>
      <c r="R64" s="19"/>
      <c r="S64" s="32">
        <f>SUM(S65:S65)</f>
        <v>3052455</v>
      </c>
    </row>
    <row r="65" spans="1:19" ht="15.75" x14ac:dyDescent="0.25">
      <c r="A65" s="71"/>
      <c r="B65" s="8">
        <f>B63+1</f>
        <v>42</v>
      </c>
      <c r="C65" s="77"/>
      <c r="D65" s="28" t="s">
        <v>20</v>
      </c>
      <c r="E65" s="28" t="s">
        <v>77</v>
      </c>
      <c r="F65" s="72"/>
      <c r="G65" s="53">
        <v>796</v>
      </c>
      <c r="H65" s="15">
        <v>0</v>
      </c>
      <c r="I65" s="8" t="s">
        <v>23</v>
      </c>
      <c r="J65" s="15" t="s">
        <v>27</v>
      </c>
      <c r="K65" s="15" t="s">
        <v>23</v>
      </c>
      <c r="L65" s="29">
        <v>2907100</v>
      </c>
      <c r="M65" s="19">
        <v>1.4</v>
      </c>
      <c r="N65" s="26">
        <f>L65*M65</f>
        <v>4069939.9999999995</v>
      </c>
      <c r="O65" s="59">
        <v>0.75</v>
      </c>
      <c r="P65" s="25">
        <v>1</v>
      </c>
      <c r="Q65" s="25">
        <f>O65*P65</f>
        <v>0.75</v>
      </c>
      <c r="R65" s="25">
        <v>1</v>
      </c>
      <c r="S65" s="24">
        <f>ROUND(N65*Q65,2)</f>
        <v>3052455</v>
      </c>
    </row>
    <row r="66" spans="1:19" ht="15.6" customHeight="1" x14ac:dyDescent="0.25">
      <c r="A66" s="71">
        <v>11</v>
      </c>
      <c r="B66" s="8"/>
      <c r="C66" s="76" t="s">
        <v>78</v>
      </c>
      <c r="D66" s="15"/>
      <c r="E66" s="16" t="s">
        <v>19</v>
      </c>
      <c r="F66" s="10"/>
      <c r="G66" s="53"/>
      <c r="H66" s="15"/>
      <c r="I66" s="17"/>
      <c r="J66" s="16"/>
      <c r="K66" s="16"/>
      <c r="L66" s="31"/>
      <c r="M66" s="19"/>
      <c r="N66" s="32">
        <f>N67+N71+N84+N87</f>
        <v>33355700</v>
      </c>
      <c r="O66" s="59"/>
      <c r="P66" s="19"/>
      <c r="Q66" s="19"/>
      <c r="R66" s="19"/>
      <c r="S66" s="32">
        <f>S67+S71+S84+S86</f>
        <v>28895706.119999997</v>
      </c>
    </row>
    <row r="67" spans="1:19" ht="15.75" x14ac:dyDescent="0.25">
      <c r="A67" s="71"/>
      <c r="B67" s="8"/>
      <c r="C67" s="76"/>
      <c r="D67" s="15"/>
      <c r="E67" s="15" t="s">
        <v>19</v>
      </c>
      <c r="F67" s="72" t="s">
        <v>22</v>
      </c>
      <c r="G67" s="53"/>
      <c r="H67" s="15"/>
      <c r="I67" s="8"/>
      <c r="J67" s="15"/>
      <c r="K67" s="15"/>
      <c r="L67" s="37"/>
      <c r="M67" s="19"/>
      <c r="N67" s="38">
        <f>SUM(N68:N70)</f>
        <v>5168100</v>
      </c>
      <c r="O67" s="59"/>
      <c r="P67" s="19"/>
      <c r="Q67" s="19"/>
      <c r="R67" s="19"/>
      <c r="S67" s="32">
        <f>SUM(S68:S70)</f>
        <v>3462196.33</v>
      </c>
    </row>
    <row r="68" spans="1:19" ht="19.899999999999999" customHeight="1" x14ac:dyDescent="0.25">
      <c r="A68" s="71"/>
      <c r="B68" s="8">
        <f>B65+1</f>
        <v>43</v>
      </c>
      <c r="C68" s="76"/>
      <c r="D68" s="15" t="s">
        <v>20</v>
      </c>
      <c r="E68" s="15" t="s">
        <v>79</v>
      </c>
      <c r="F68" s="72"/>
      <c r="G68" s="53">
        <v>10</v>
      </c>
      <c r="H68" s="15">
        <v>1</v>
      </c>
      <c r="I68" s="8" t="s">
        <v>23</v>
      </c>
      <c r="J68" s="15" t="s">
        <v>23</v>
      </c>
      <c r="K68" s="15" t="s">
        <v>27</v>
      </c>
      <c r="L68" s="29">
        <v>1230500</v>
      </c>
      <c r="M68" s="19">
        <v>1.4</v>
      </c>
      <c r="N68" s="26">
        <f>L68*M68</f>
        <v>1722700</v>
      </c>
      <c r="O68" s="59">
        <v>0.75</v>
      </c>
      <c r="P68" s="25">
        <v>1.004</v>
      </c>
      <c r="Q68" s="25">
        <f t="shared" ref="Q68:Q70" si="31">O68*P68</f>
        <v>0.753</v>
      </c>
      <c r="R68" s="25">
        <v>1.004</v>
      </c>
      <c r="S68" s="24">
        <f t="shared" ref="S68:S70" si="32">ROUND(N68*Q68,2)</f>
        <v>1297193.1000000001</v>
      </c>
    </row>
    <row r="69" spans="1:19" ht="15.75" x14ac:dyDescent="0.25">
      <c r="A69" s="71"/>
      <c r="B69" s="8">
        <f>B68+1</f>
        <v>44</v>
      </c>
      <c r="C69" s="76"/>
      <c r="D69" s="15" t="s">
        <v>20</v>
      </c>
      <c r="E69" s="15" t="s">
        <v>80</v>
      </c>
      <c r="F69" s="72"/>
      <c r="G69" s="53">
        <v>21</v>
      </c>
      <c r="H69" s="15">
        <v>1</v>
      </c>
      <c r="I69" s="8" t="s">
        <v>23</v>
      </c>
      <c r="J69" s="15" t="s">
        <v>23</v>
      </c>
      <c r="K69" s="15" t="s">
        <v>27</v>
      </c>
      <c r="L69" s="29">
        <v>1230500</v>
      </c>
      <c r="M69" s="19">
        <v>1.4</v>
      </c>
      <c r="N69" s="26">
        <f t="shared" ref="N69" si="33">L69*M69</f>
        <v>1722700</v>
      </c>
      <c r="O69" s="59">
        <v>0.75</v>
      </c>
      <c r="P69" s="25">
        <v>1.0089999999999999</v>
      </c>
      <c r="Q69" s="25">
        <f t="shared" si="31"/>
        <v>0.75674999999999992</v>
      </c>
      <c r="R69" s="25">
        <v>1.0089999999999999</v>
      </c>
      <c r="S69" s="24">
        <f t="shared" si="32"/>
        <v>1303653.23</v>
      </c>
    </row>
    <row r="70" spans="1:19" ht="15.75" x14ac:dyDescent="0.25">
      <c r="A70" s="71"/>
      <c r="B70" s="8">
        <f>B69+1</f>
        <v>45</v>
      </c>
      <c r="C70" s="76"/>
      <c r="D70" s="15" t="s">
        <v>20</v>
      </c>
      <c r="E70" s="15" t="s">
        <v>81</v>
      </c>
      <c r="F70" s="72"/>
      <c r="G70" s="53">
        <v>5</v>
      </c>
      <c r="H70" s="15">
        <v>0</v>
      </c>
      <c r="I70" s="8" t="s">
        <v>23</v>
      </c>
      <c r="J70" s="15" t="s">
        <v>23</v>
      </c>
      <c r="K70" s="15" t="s">
        <v>23</v>
      </c>
      <c r="L70" s="29">
        <v>1230500</v>
      </c>
      <c r="M70" s="19">
        <v>1.4</v>
      </c>
      <c r="N70" s="26">
        <f>L70*M70</f>
        <v>1722700</v>
      </c>
      <c r="O70" s="59">
        <v>0.5</v>
      </c>
      <c r="P70" s="25">
        <v>1</v>
      </c>
      <c r="Q70" s="25">
        <f t="shared" si="31"/>
        <v>0.5</v>
      </c>
      <c r="R70" s="25">
        <v>1</v>
      </c>
      <c r="S70" s="24">
        <f t="shared" si="32"/>
        <v>861350</v>
      </c>
    </row>
    <row r="71" spans="1:19" ht="15.75" x14ac:dyDescent="0.25">
      <c r="A71" s="71"/>
      <c r="B71" s="8"/>
      <c r="C71" s="76"/>
      <c r="D71" s="15"/>
      <c r="E71" s="15" t="s">
        <v>19</v>
      </c>
      <c r="F71" s="72" t="s">
        <v>26</v>
      </c>
      <c r="G71" s="53"/>
      <c r="H71" s="15"/>
      <c r="I71" s="8"/>
      <c r="J71" s="15"/>
      <c r="K71" s="15"/>
      <c r="L71" s="31"/>
      <c r="M71" s="19"/>
      <c r="N71" s="32">
        <f>SUM(N72:N83)</f>
        <v>20672400</v>
      </c>
      <c r="O71" s="59"/>
      <c r="P71" s="19"/>
      <c r="Q71" s="19"/>
      <c r="R71" s="19"/>
      <c r="S71" s="32">
        <f>SUM(S72:S83)</f>
        <v>17880075.57</v>
      </c>
    </row>
    <row r="72" spans="1:19" ht="15.75" x14ac:dyDescent="0.25">
      <c r="A72" s="71"/>
      <c r="B72" s="8">
        <f>B70+1</f>
        <v>46</v>
      </c>
      <c r="C72" s="76"/>
      <c r="D72" s="15" t="s">
        <v>20</v>
      </c>
      <c r="E72" s="15" t="s">
        <v>82</v>
      </c>
      <c r="F72" s="72"/>
      <c r="G72" s="53">
        <v>34</v>
      </c>
      <c r="H72" s="15">
        <v>1</v>
      </c>
      <c r="I72" s="8" t="s">
        <v>23</v>
      </c>
      <c r="J72" s="15" t="s">
        <v>27</v>
      </c>
      <c r="K72" s="15" t="s">
        <v>23</v>
      </c>
      <c r="L72" s="29">
        <v>1230500</v>
      </c>
      <c r="M72" s="19">
        <v>1.4</v>
      </c>
      <c r="N72" s="26">
        <f t="shared" ref="N72:N83" si="34">L72*M72</f>
        <v>1722700</v>
      </c>
      <c r="O72" s="59">
        <v>0.9</v>
      </c>
      <c r="P72" s="25">
        <v>1</v>
      </c>
      <c r="Q72" s="25">
        <f t="shared" ref="Q72:Q83" si="35">O72*P72</f>
        <v>0.9</v>
      </c>
      <c r="R72" s="25">
        <v>1</v>
      </c>
      <c r="S72" s="24">
        <f t="shared" ref="S72:S83" si="36">ROUND(N72*Q72,2)</f>
        <v>1550430</v>
      </c>
    </row>
    <row r="73" spans="1:19" ht="15.75" x14ac:dyDescent="0.25">
      <c r="A73" s="71"/>
      <c r="B73" s="8">
        <f>B72+1</f>
        <v>47</v>
      </c>
      <c r="C73" s="76"/>
      <c r="D73" s="15" t="s">
        <v>20</v>
      </c>
      <c r="E73" s="15" t="s">
        <v>83</v>
      </c>
      <c r="F73" s="72"/>
      <c r="G73" s="53">
        <v>110</v>
      </c>
      <c r="H73" s="15">
        <v>1</v>
      </c>
      <c r="I73" s="8" t="s">
        <v>23</v>
      </c>
      <c r="J73" s="15" t="s">
        <v>27</v>
      </c>
      <c r="K73" s="15" t="s">
        <v>23</v>
      </c>
      <c r="L73" s="29">
        <v>1230500</v>
      </c>
      <c r="M73" s="19">
        <v>1.4</v>
      </c>
      <c r="N73" s="26">
        <f t="shared" si="34"/>
        <v>1722700</v>
      </c>
      <c r="O73" s="59">
        <v>0.9</v>
      </c>
      <c r="P73" s="25">
        <v>1.038</v>
      </c>
      <c r="Q73" s="25">
        <f t="shared" si="35"/>
        <v>0.93420000000000003</v>
      </c>
      <c r="R73" s="25">
        <v>1.038</v>
      </c>
      <c r="S73" s="24">
        <f t="shared" si="36"/>
        <v>1609346.34</v>
      </c>
    </row>
    <row r="74" spans="1:19" ht="15.75" x14ac:dyDescent="0.25">
      <c r="A74" s="71"/>
      <c r="B74" s="8">
        <f t="shared" ref="B74:B83" si="37">B73+1</f>
        <v>48</v>
      </c>
      <c r="C74" s="76"/>
      <c r="D74" s="15" t="s">
        <v>20</v>
      </c>
      <c r="E74" s="15" t="s">
        <v>84</v>
      </c>
      <c r="F74" s="72"/>
      <c r="G74" s="53">
        <v>166</v>
      </c>
      <c r="H74" s="15">
        <v>1</v>
      </c>
      <c r="I74" s="8" t="s">
        <v>23</v>
      </c>
      <c r="J74" s="15" t="s">
        <v>27</v>
      </c>
      <c r="K74" s="15" t="s">
        <v>23</v>
      </c>
      <c r="L74" s="29">
        <v>1230500</v>
      </c>
      <c r="M74" s="19">
        <v>1.4</v>
      </c>
      <c r="N74" s="26">
        <f t="shared" si="34"/>
        <v>1722700</v>
      </c>
      <c r="O74" s="59">
        <v>0.9</v>
      </c>
      <c r="P74" s="25">
        <v>1.0580000000000001</v>
      </c>
      <c r="Q74" s="25">
        <f t="shared" si="35"/>
        <v>0.95220000000000005</v>
      </c>
      <c r="R74" s="25">
        <v>1.0580000000000001</v>
      </c>
      <c r="S74" s="24">
        <f t="shared" si="36"/>
        <v>1640354.94</v>
      </c>
    </row>
    <row r="75" spans="1:19" ht="15.75" x14ac:dyDescent="0.25">
      <c r="A75" s="71"/>
      <c r="B75" s="8">
        <f t="shared" si="37"/>
        <v>49</v>
      </c>
      <c r="C75" s="76"/>
      <c r="D75" s="15" t="s">
        <v>20</v>
      </c>
      <c r="E75" s="15" t="s">
        <v>85</v>
      </c>
      <c r="F75" s="72"/>
      <c r="G75" s="53">
        <v>104</v>
      </c>
      <c r="H75" s="15">
        <v>1</v>
      </c>
      <c r="I75" s="8" t="s">
        <v>23</v>
      </c>
      <c r="J75" s="15" t="s">
        <v>27</v>
      </c>
      <c r="K75" s="15" t="s">
        <v>23</v>
      </c>
      <c r="L75" s="29">
        <v>1230500</v>
      </c>
      <c r="M75" s="19">
        <v>1.4</v>
      </c>
      <c r="N75" s="26">
        <f t="shared" si="34"/>
        <v>1722700</v>
      </c>
      <c r="O75" s="59">
        <v>0.9</v>
      </c>
      <c r="P75" s="25">
        <v>1.036</v>
      </c>
      <c r="Q75" s="25">
        <f t="shared" si="35"/>
        <v>0.93240000000000001</v>
      </c>
      <c r="R75" s="25">
        <v>1.036</v>
      </c>
      <c r="S75" s="24">
        <f t="shared" si="36"/>
        <v>1606245.48</v>
      </c>
    </row>
    <row r="76" spans="1:19" ht="15.75" x14ac:dyDescent="0.25">
      <c r="A76" s="71"/>
      <c r="B76" s="8">
        <f t="shared" si="37"/>
        <v>50</v>
      </c>
      <c r="C76" s="76"/>
      <c r="D76" s="15" t="s">
        <v>20</v>
      </c>
      <c r="E76" s="15" t="s">
        <v>86</v>
      </c>
      <c r="F76" s="72"/>
      <c r="G76" s="53">
        <v>59</v>
      </c>
      <c r="H76" s="15">
        <v>1</v>
      </c>
      <c r="I76" s="8" t="s">
        <v>23</v>
      </c>
      <c r="J76" s="15" t="s">
        <v>27</v>
      </c>
      <c r="K76" s="15" t="s">
        <v>23</v>
      </c>
      <c r="L76" s="29">
        <v>1230500</v>
      </c>
      <c r="M76" s="19">
        <v>1.4</v>
      </c>
      <c r="N76" s="26">
        <f t="shared" si="34"/>
        <v>1722700</v>
      </c>
      <c r="O76" s="59">
        <v>0.9</v>
      </c>
      <c r="P76" s="25">
        <v>1</v>
      </c>
      <c r="Q76" s="25">
        <f t="shared" si="35"/>
        <v>0.9</v>
      </c>
      <c r="R76" s="25">
        <v>1</v>
      </c>
      <c r="S76" s="24">
        <f t="shared" si="36"/>
        <v>1550430</v>
      </c>
    </row>
    <row r="77" spans="1:19" ht="15.75" x14ac:dyDescent="0.25">
      <c r="A77" s="71"/>
      <c r="B77" s="8">
        <f t="shared" si="37"/>
        <v>51</v>
      </c>
      <c r="C77" s="76"/>
      <c r="D77" s="15" t="s">
        <v>20</v>
      </c>
      <c r="E77" s="15" t="s">
        <v>87</v>
      </c>
      <c r="F77" s="72"/>
      <c r="G77" s="53">
        <v>153</v>
      </c>
      <c r="H77" s="15">
        <v>1</v>
      </c>
      <c r="I77" s="8" t="s">
        <v>23</v>
      </c>
      <c r="J77" s="15" t="s">
        <v>27</v>
      </c>
      <c r="K77" s="15" t="s">
        <v>23</v>
      </c>
      <c r="L77" s="29">
        <v>1230500</v>
      </c>
      <c r="M77" s="19">
        <v>1.4</v>
      </c>
      <c r="N77" s="26">
        <f t="shared" si="34"/>
        <v>1722700</v>
      </c>
      <c r="O77" s="59">
        <v>0.9</v>
      </c>
      <c r="P77" s="25">
        <v>1.054</v>
      </c>
      <c r="Q77" s="25">
        <f t="shared" si="35"/>
        <v>0.94860000000000011</v>
      </c>
      <c r="R77" s="25">
        <v>1.054</v>
      </c>
      <c r="S77" s="24">
        <f t="shared" si="36"/>
        <v>1634153.22</v>
      </c>
    </row>
    <row r="78" spans="1:19" ht="15.75" x14ac:dyDescent="0.25">
      <c r="A78" s="71"/>
      <c r="B78" s="8">
        <f t="shared" si="37"/>
        <v>52</v>
      </c>
      <c r="C78" s="76"/>
      <c r="D78" s="15" t="s">
        <v>20</v>
      </c>
      <c r="E78" s="15" t="s">
        <v>88</v>
      </c>
      <c r="F78" s="72"/>
      <c r="G78" s="53">
        <v>37</v>
      </c>
      <c r="H78" s="15">
        <v>1</v>
      </c>
      <c r="I78" s="8" t="s">
        <v>23</v>
      </c>
      <c r="J78" s="15" t="s">
        <v>27</v>
      </c>
      <c r="K78" s="15" t="s">
        <v>23</v>
      </c>
      <c r="L78" s="29">
        <v>1230500</v>
      </c>
      <c r="M78" s="19">
        <v>1.4</v>
      </c>
      <c r="N78" s="26">
        <f t="shared" si="34"/>
        <v>1722700</v>
      </c>
      <c r="O78" s="59">
        <v>0.9</v>
      </c>
      <c r="P78" s="25">
        <v>1.0129999999999999</v>
      </c>
      <c r="Q78" s="25">
        <f t="shared" si="35"/>
        <v>0.91169999999999995</v>
      </c>
      <c r="R78" s="25">
        <v>1.0129999999999999</v>
      </c>
      <c r="S78" s="24">
        <f t="shared" si="36"/>
        <v>1570585.59</v>
      </c>
    </row>
    <row r="79" spans="1:19" ht="15.75" x14ac:dyDescent="0.25">
      <c r="A79" s="71"/>
      <c r="B79" s="8">
        <f t="shared" si="37"/>
        <v>53</v>
      </c>
      <c r="C79" s="76"/>
      <c r="D79" s="15" t="s">
        <v>20</v>
      </c>
      <c r="E79" s="15" t="s">
        <v>89</v>
      </c>
      <c r="F79" s="72"/>
      <c r="G79" s="53">
        <v>20</v>
      </c>
      <c r="H79" s="15">
        <v>0</v>
      </c>
      <c r="I79" s="8" t="s">
        <v>23</v>
      </c>
      <c r="J79" s="15" t="s">
        <v>27</v>
      </c>
      <c r="K79" s="15" t="s">
        <v>23</v>
      </c>
      <c r="L79" s="29">
        <v>1230500</v>
      </c>
      <c r="M79" s="19">
        <v>1.4</v>
      </c>
      <c r="N79" s="26">
        <f t="shared" si="34"/>
        <v>1722700</v>
      </c>
      <c r="O79" s="59">
        <v>0.75</v>
      </c>
      <c r="P79" s="25">
        <v>1</v>
      </c>
      <c r="Q79" s="25">
        <f t="shared" si="35"/>
        <v>0.75</v>
      </c>
      <c r="R79" s="25">
        <v>1</v>
      </c>
      <c r="S79" s="24">
        <f t="shared" si="36"/>
        <v>1292025</v>
      </c>
    </row>
    <row r="80" spans="1:19" ht="31.5" x14ac:dyDescent="0.25">
      <c r="A80" s="71"/>
      <c r="B80" s="8">
        <f t="shared" si="37"/>
        <v>54</v>
      </c>
      <c r="C80" s="76"/>
      <c r="D80" s="15" t="s">
        <v>20</v>
      </c>
      <c r="E80" s="15" t="s">
        <v>90</v>
      </c>
      <c r="F80" s="72"/>
      <c r="G80" s="53">
        <v>28</v>
      </c>
      <c r="H80" s="15">
        <v>0</v>
      </c>
      <c r="I80" s="8" t="s">
        <v>23</v>
      </c>
      <c r="J80" s="15" t="s">
        <v>27</v>
      </c>
      <c r="K80" s="15" t="s">
        <v>23</v>
      </c>
      <c r="L80" s="29">
        <v>1230500</v>
      </c>
      <c r="M80" s="19">
        <v>1.4</v>
      </c>
      <c r="N80" s="26">
        <f t="shared" si="34"/>
        <v>1722700</v>
      </c>
      <c r="O80" s="59">
        <v>0.75</v>
      </c>
      <c r="P80" s="25">
        <v>1</v>
      </c>
      <c r="Q80" s="25">
        <f t="shared" si="35"/>
        <v>0.75</v>
      </c>
      <c r="R80" s="25">
        <v>1</v>
      </c>
      <c r="S80" s="24">
        <f t="shared" si="36"/>
        <v>1292025</v>
      </c>
    </row>
    <row r="81" spans="1:19" ht="15.75" x14ac:dyDescent="0.25">
      <c r="A81" s="71"/>
      <c r="B81" s="8">
        <f t="shared" si="37"/>
        <v>55</v>
      </c>
      <c r="C81" s="76"/>
      <c r="D81" s="15" t="s">
        <v>20</v>
      </c>
      <c r="E81" s="15" t="s">
        <v>91</v>
      </c>
      <c r="F81" s="72"/>
      <c r="G81" s="53">
        <v>96</v>
      </c>
      <c r="H81" s="15">
        <v>1</v>
      </c>
      <c r="I81" s="8" t="s">
        <v>23</v>
      </c>
      <c r="J81" s="15" t="s">
        <v>27</v>
      </c>
      <c r="K81" s="15" t="s">
        <v>23</v>
      </c>
      <c r="L81" s="29">
        <v>1230500</v>
      </c>
      <c r="M81" s="19">
        <v>1.4</v>
      </c>
      <c r="N81" s="26">
        <f t="shared" si="34"/>
        <v>1722700</v>
      </c>
      <c r="O81" s="59">
        <v>0.9</v>
      </c>
      <c r="P81" s="25">
        <v>1</v>
      </c>
      <c r="Q81" s="25">
        <f t="shared" si="35"/>
        <v>0.9</v>
      </c>
      <c r="R81" s="25">
        <v>1</v>
      </c>
      <c r="S81" s="24">
        <f t="shared" si="36"/>
        <v>1550430</v>
      </c>
    </row>
    <row r="82" spans="1:19" ht="15.75" x14ac:dyDescent="0.25">
      <c r="A82" s="71"/>
      <c r="B82" s="8">
        <f t="shared" si="37"/>
        <v>56</v>
      </c>
      <c r="C82" s="76"/>
      <c r="D82" s="15" t="s">
        <v>20</v>
      </c>
      <c r="E82" s="15" t="s">
        <v>92</v>
      </c>
      <c r="F82" s="72"/>
      <c r="G82" s="53">
        <v>115</v>
      </c>
      <c r="H82" s="15">
        <v>0</v>
      </c>
      <c r="I82" s="8" t="s">
        <v>23</v>
      </c>
      <c r="J82" s="15" t="s">
        <v>27</v>
      </c>
      <c r="K82" s="15" t="s">
        <v>23</v>
      </c>
      <c r="L82" s="29">
        <v>1230500</v>
      </c>
      <c r="M82" s="19">
        <v>1.4</v>
      </c>
      <c r="N82" s="26">
        <f t="shared" si="34"/>
        <v>1722700</v>
      </c>
      <c r="O82" s="59">
        <v>0.75</v>
      </c>
      <c r="P82" s="25">
        <v>1</v>
      </c>
      <c r="Q82" s="25">
        <f t="shared" si="35"/>
        <v>0.75</v>
      </c>
      <c r="R82" s="25">
        <v>1</v>
      </c>
      <c r="S82" s="24">
        <f t="shared" si="36"/>
        <v>1292025</v>
      </c>
    </row>
    <row r="83" spans="1:19" ht="15.75" x14ac:dyDescent="0.25">
      <c r="A83" s="71"/>
      <c r="B83" s="8">
        <f t="shared" si="37"/>
        <v>57</v>
      </c>
      <c r="C83" s="76"/>
      <c r="D83" s="15" t="s">
        <v>20</v>
      </c>
      <c r="E83" s="15" t="s">
        <v>93</v>
      </c>
      <c r="F83" s="72"/>
      <c r="G83" s="53">
        <v>206</v>
      </c>
      <c r="H83" s="15">
        <v>0</v>
      </c>
      <c r="I83" s="8" t="s">
        <v>23</v>
      </c>
      <c r="J83" s="15" t="s">
        <v>27</v>
      </c>
      <c r="K83" s="15" t="s">
        <v>23</v>
      </c>
      <c r="L83" s="29">
        <v>1230500</v>
      </c>
      <c r="M83" s="19">
        <v>1.4</v>
      </c>
      <c r="N83" s="26">
        <f t="shared" si="34"/>
        <v>1722700</v>
      </c>
      <c r="O83" s="59">
        <v>0.75</v>
      </c>
      <c r="P83" s="25">
        <v>1</v>
      </c>
      <c r="Q83" s="25">
        <f t="shared" si="35"/>
        <v>0.75</v>
      </c>
      <c r="R83" s="25">
        <v>1</v>
      </c>
      <c r="S83" s="24">
        <f t="shared" si="36"/>
        <v>1292025</v>
      </c>
    </row>
    <row r="84" spans="1:19" ht="15.75" x14ac:dyDescent="0.25">
      <c r="A84" s="71"/>
      <c r="B84" s="8"/>
      <c r="C84" s="76"/>
      <c r="D84" s="15"/>
      <c r="E84" s="15" t="s">
        <v>19</v>
      </c>
      <c r="F84" s="39"/>
      <c r="G84" s="54"/>
      <c r="H84" s="15"/>
      <c r="I84" s="8"/>
      <c r="J84" s="15"/>
      <c r="K84" s="15"/>
      <c r="L84" s="31"/>
      <c r="M84" s="19"/>
      <c r="N84" s="32">
        <f>SUM(N85:N85)</f>
        <v>3445260</v>
      </c>
      <c r="O84" s="59"/>
      <c r="P84" s="19"/>
      <c r="Q84" s="19"/>
      <c r="R84" s="19"/>
      <c r="S84" s="32">
        <f>SUM(S85:S85)</f>
        <v>3243367.76</v>
      </c>
    </row>
    <row r="85" spans="1:19" ht="15.75" x14ac:dyDescent="0.25">
      <c r="A85" s="71"/>
      <c r="B85" s="8">
        <f>B83+1</f>
        <v>58</v>
      </c>
      <c r="C85" s="76"/>
      <c r="D85" s="15" t="s">
        <v>20</v>
      </c>
      <c r="E85" s="15" t="s">
        <v>94</v>
      </c>
      <c r="F85" s="39" t="s">
        <v>74</v>
      </c>
      <c r="G85" s="54">
        <v>263</v>
      </c>
      <c r="H85" s="15">
        <v>1</v>
      </c>
      <c r="I85" s="8" t="s">
        <v>23</v>
      </c>
      <c r="J85" s="15" t="s">
        <v>27</v>
      </c>
      <c r="K85" s="15" t="s">
        <v>23</v>
      </c>
      <c r="L85" s="29">
        <v>2460900</v>
      </c>
      <c r="M85" s="19">
        <v>1.4</v>
      </c>
      <c r="N85" s="26">
        <f t="shared" ref="N85:N87" si="38">L85*M85</f>
        <v>3445260</v>
      </c>
      <c r="O85" s="59">
        <v>0.9</v>
      </c>
      <c r="P85" s="25">
        <v>1.046</v>
      </c>
      <c r="Q85" s="25">
        <f>O85*P85</f>
        <v>0.94140000000000001</v>
      </c>
      <c r="R85" s="25">
        <v>1.046</v>
      </c>
      <c r="S85" s="24">
        <f>ROUND(N85*Q85,2)</f>
        <v>3243367.76</v>
      </c>
    </row>
    <row r="86" spans="1:19" ht="15.75" x14ac:dyDescent="0.25">
      <c r="A86" s="71"/>
      <c r="B86" s="8"/>
      <c r="C86" s="76"/>
      <c r="D86" s="15"/>
      <c r="E86" s="15" t="s">
        <v>19</v>
      </c>
      <c r="F86" s="39"/>
      <c r="G86" s="54"/>
      <c r="H86" s="15"/>
      <c r="I86" s="8"/>
      <c r="J86" s="15"/>
      <c r="K86" s="15"/>
      <c r="L86" s="31"/>
      <c r="M86" s="19"/>
      <c r="N86" s="32">
        <f>SUM(N87:N87)</f>
        <v>4069939.9999999995</v>
      </c>
      <c r="O86" s="59"/>
      <c r="P86" s="19"/>
      <c r="Q86" s="19"/>
      <c r="R86" s="19"/>
      <c r="S86" s="32">
        <f>SUM(S87:S87)</f>
        <v>4310066.46</v>
      </c>
    </row>
    <row r="87" spans="1:19" ht="18.600000000000001" customHeight="1" x14ac:dyDescent="0.25">
      <c r="A87" s="71"/>
      <c r="B87" s="8">
        <f>B85+1</f>
        <v>59</v>
      </c>
      <c r="C87" s="76"/>
      <c r="D87" s="15" t="s">
        <v>20</v>
      </c>
      <c r="E87" s="15" t="s">
        <v>95</v>
      </c>
      <c r="F87" s="10" t="s">
        <v>34</v>
      </c>
      <c r="G87" s="53">
        <v>439</v>
      </c>
      <c r="H87" s="15">
        <v>2</v>
      </c>
      <c r="I87" s="8" t="s">
        <v>27</v>
      </c>
      <c r="J87" s="15" t="s">
        <v>27</v>
      </c>
      <c r="K87" s="15" t="s">
        <v>27</v>
      </c>
      <c r="L87" s="29">
        <v>2907100</v>
      </c>
      <c r="M87" s="19">
        <v>1.4</v>
      </c>
      <c r="N87" s="26">
        <f t="shared" si="38"/>
        <v>4069939.9999999995</v>
      </c>
      <c r="O87" s="59">
        <v>1</v>
      </c>
      <c r="P87" s="25">
        <v>1.0589999999999999</v>
      </c>
      <c r="Q87" s="25">
        <f>O87*P87</f>
        <v>1.0589999999999999</v>
      </c>
      <c r="R87" s="25">
        <v>1.0589999999999999</v>
      </c>
      <c r="S87" s="24">
        <f>ROUND(N87*Q87,2)</f>
        <v>4310066.46</v>
      </c>
    </row>
    <row r="88" spans="1:19" ht="15.75" x14ac:dyDescent="0.25">
      <c r="A88" s="71">
        <v>12</v>
      </c>
      <c r="B88" s="8"/>
      <c r="C88" s="76" t="s">
        <v>96</v>
      </c>
      <c r="D88" s="15"/>
      <c r="E88" s="16" t="s">
        <v>19</v>
      </c>
      <c r="F88" s="10"/>
      <c r="G88" s="53"/>
      <c r="H88" s="15"/>
      <c r="I88" s="17"/>
      <c r="J88" s="16"/>
      <c r="K88" s="16"/>
      <c r="L88" s="31"/>
      <c r="M88" s="19"/>
      <c r="N88" s="32">
        <f>N89+N91+N106+N109</f>
        <v>42093912</v>
      </c>
      <c r="O88" s="59"/>
      <c r="P88" s="19"/>
      <c r="Q88" s="19"/>
      <c r="R88" s="19"/>
      <c r="S88" s="32">
        <f>S89+S91+S106+S109</f>
        <v>40559518.269999996</v>
      </c>
    </row>
    <row r="89" spans="1:19" ht="15.75" x14ac:dyDescent="0.25">
      <c r="A89" s="71"/>
      <c r="B89" s="8"/>
      <c r="C89" s="76"/>
      <c r="D89" s="15"/>
      <c r="E89" s="15" t="s">
        <v>19</v>
      </c>
      <c r="F89" s="68" t="s">
        <v>22</v>
      </c>
      <c r="G89" s="54"/>
      <c r="H89" s="15"/>
      <c r="I89" s="8"/>
      <c r="J89" s="15"/>
      <c r="K89" s="15"/>
      <c r="L89" s="31"/>
      <c r="M89" s="19"/>
      <c r="N89" s="32">
        <f>SUM(N90:N90)</f>
        <v>2067240</v>
      </c>
      <c r="O89" s="59"/>
      <c r="P89" s="19"/>
      <c r="Q89" s="19"/>
      <c r="R89" s="19"/>
      <c r="S89" s="32">
        <f>SUM(S90:S90)</f>
        <v>1033620</v>
      </c>
    </row>
    <row r="90" spans="1:19" ht="15.75" x14ac:dyDescent="0.25">
      <c r="A90" s="71"/>
      <c r="B90" s="8">
        <f>B87+1</f>
        <v>60</v>
      </c>
      <c r="C90" s="76"/>
      <c r="D90" s="15" t="s">
        <v>20</v>
      </c>
      <c r="E90" s="15" t="s">
        <v>97</v>
      </c>
      <c r="F90" s="70"/>
      <c r="G90" s="55">
        <v>16</v>
      </c>
      <c r="H90" s="15">
        <v>0</v>
      </c>
      <c r="I90" s="8" t="s">
        <v>23</v>
      </c>
      <c r="J90" s="15" t="s">
        <v>23</v>
      </c>
      <c r="K90" s="15" t="s">
        <v>23</v>
      </c>
      <c r="L90" s="29">
        <v>1230500</v>
      </c>
      <c r="M90" s="19">
        <v>1.68</v>
      </c>
      <c r="N90" s="26">
        <f>L90*M90</f>
        <v>2067240</v>
      </c>
      <c r="O90" s="59">
        <v>0.5</v>
      </c>
      <c r="P90" s="25">
        <v>1</v>
      </c>
      <c r="Q90" s="25">
        <f>O90*P90</f>
        <v>0.5</v>
      </c>
      <c r="R90" s="25">
        <v>1</v>
      </c>
      <c r="S90" s="24">
        <f>ROUND(N90*Q90,2)</f>
        <v>1033620</v>
      </c>
    </row>
    <row r="91" spans="1:19" ht="15.75" x14ac:dyDescent="0.25">
      <c r="A91" s="71"/>
      <c r="B91" s="8"/>
      <c r="C91" s="76"/>
      <c r="D91" s="15"/>
      <c r="E91" s="15" t="s">
        <v>19</v>
      </c>
      <c r="F91" s="72" t="s">
        <v>26</v>
      </c>
      <c r="G91" s="53"/>
      <c r="H91" s="15"/>
      <c r="I91" s="8"/>
      <c r="J91" s="15"/>
      <c r="K91" s="15"/>
      <c r="L91" s="31"/>
      <c r="M91" s="19"/>
      <c r="N91" s="32">
        <f>SUM(N93:N105)</f>
        <v>26874120</v>
      </c>
      <c r="O91" s="59"/>
      <c r="P91" s="19"/>
      <c r="Q91" s="19"/>
      <c r="R91" s="19"/>
      <c r="S91" s="32">
        <f>SUM(S92:S105)</f>
        <v>25782617.280000001</v>
      </c>
    </row>
    <row r="92" spans="1:19" ht="15.75" x14ac:dyDescent="0.25">
      <c r="A92" s="71"/>
      <c r="B92" s="8">
        <f>B90+1</f>
        <v>61</v>
      </c>
      <c r="C92" s="76"/>
      <c r="D92" s="15" t="s">
        <v>20</v>
      </c>
      <c r="E92" s="15" t="s">
        <v>98</v>
      </c>
      <c r="F92" s="72"/>
      <c r="G92" s="53">
        <v>27</v>
      </c>
      <c r="H92" s="15">
        <v>1</v>
      </c>
      <c r="I92" s="8" t="s">
        <v>23</v>
      </c>
      <c r="J92" s="15" t="s">
        <v>27</v>
      </c>
      <c r="K92" s="15" t="s">
        <v>23</v>
      </c>
      <c r="L92" s="29">
        <v>1230500</v>
      </c>
      <c r="M92" s="19">
        <v>1.68</v>
      </c>
      <c r="N92" s="26">
        <f>L92*M92</f>
        <v>2067240</v>
      </c>
      <c r="O92" s="59">
        <v>0.9</v>
      </c>
      <c r="P92" s="25">
        <v>1.0089999999999999</v>
      </c>
      <c r="Q92" s="25">
        <f t="shared" ref="Q92:Q105" si="39">O92*P92</f>
        <v>0.90809999999999991</v>
      </c>
      <c r="R92" s="25">
        <v>1.0089999999999999</v>
      </c>
      <c r="S92" s="24">
        <f t="shared" ref="S92:S105" si="40">ROUND(N92*Q92,2)</f>
        <v>1877260.64</v>
      </c>
    </row>
    <row r="93" spans="1:19" ht="15.75" x14ac:dyDescent="0.25">
      <c r="A93" s="71"/>
      <c r="B93" s="8">
        <f>B92+1</f>
        <v>62</v>
      </c>
      <c r="C93" s="76"/>
      <c r="D93" s="15" t="s">
        <v>20</v>
      </c>
      <c r="E93" s="15" t="s">
        <v>99</v>
      </c>
      <c r="F93" s="72"/>
      <c r="G93" s="53">
        <v>35</v>
      </c>
      <c r="H93" s="15">
        <v>1</v>
      </c>
      <c r="I93" s="8" t="s">
        <v>23</v>
      </c>
      <c r="J93" s="15" t="s">
        <v>27</v>
      </c>
      <c r="K93" s="15" t="s">
        <v>23</v>
      </c>
      <c r="L93" s="29">
        <v>1230500</v>
      </c>
      <c r="M93" s="19">
        <v>1.68</v>
      </c>
      <c r="N93" s="26">
        <f t="shared" ref="N93:N105" si="41">L93*M93</f>
        <v>2067240</v>
      </c>
      <c r="O93" s="59">
        <v>0.9</v>
      </c>
      <c r="P93" s="25">
        <v>1.012</v>
      </c>
      <c r="Q93" s="25">
        <f t="shared" si="39"/>
        <v>0.91080000000000005</v>
      </c>
      <c r="R93" s="25">
        <v>1.012</v>
      </c>
      <c r="S93" s="24">
        <f t="shared" si="40"/>
        <v>1882842.19</v>
      </c>
    </row>
    <row r="94" spans="1:19" ht="15.75" x14ac:dyDescent="0.25">
      <c r="A94" s="71"/>
      <c r="B94" s="8">
        <f t="shared" ref="B94:B105" si="42">B93+1</f>
        <v>63</v>
      </c>
      <c r="C94" s="76"/>
      <c r="D94" s="15" t="s">
        <v>20</v>
      </c>
      <c r="E94" s="15" t="s">
        <v>100</v>
      </c>
      <c r="F94" s="72"/>
      <c r="G94" s="53">
        <v>164</v>
      </c>
      <c r="H94" s="15">
        <v>5</v>
      </c>
      <c r="I94" s="40" t="s">
        <v>27</v>
      </c>
      <c r="J94" s="15" t="s">
        <v>27</v>
      </c>
      <c r="K94" s="15" t="s">
        <v>27</v>
      </c>
      <c r="L94" s="29">
        <v>1230500</v>
      </c>
      <c r="M94" s="19">
        <v>1.68</v>
      </c>
      <c r="N94" s="26">
        <f>L94*M94</f>
        <v>2067240</v>
      </c>
      <c r="O94" s="59">
        <v>1</v>
      </c>
      <c r="P94" s="25">
        <v>1.052</v>
      </c>
      <c r="Q94" s="25">
        <f t="shared" si="39"/>
        <v>1.052</v>
      </c>
      <c r="R94" s="25">
        <v>1.052</v>
      </c>
      <c r="S94" s="24">
        <f t="shared" si="40"/>
        <v>2174736.48</v>
      </c>
    </row>
    <row r="95" spans="1:19" ht="15.75" x14ac:dyDescent="0.25">
      <c r="A95" s="71"/>
      <c r="B95" s="8">
        <f t="shared" si="42"/>
        <v>64</v>
      </c>
      <c r="C95" s="76"/>
      <c r="D95" s="15" t="s">
        <v>20</v>
      </c>
      <c r="E95" s="15" t="s">
        <v>101</v>
      </c>
      <c r="F95" s="72"/>
      <c r="G95" s="53">
        <v>46</v>
      </c>
      <c r="H95" s="15">
        <v>1</v>
      </c>
      <c r="I95" s="8" t="s">
        <v>23</v>
      </c>
      <c r="J95" s="15" t="s">
        <v>27</v>
      </c>
      <c r="K95" s="15" t="s">
        <v>23</v>
      </c>
      <c r="L95" s="29">
        <v>1230500</v>
      </c>
      <c r="M95" s="19">
        <v>1.68</v>
      </c>
      <c r="N95" s="26">
        <f t="shared" si="41"/>
        <v>2067240</v>
      </c>
      <c r="O95" s="59">
        <v>0.9</v>
      </c>
      <c r="P95" s="25">
        <v>1.016</v>
      </c>
      <c r="Q95" s="25">
        <f t="shared" si="39"/>
        <v>0.91439999999999999</v>
      </c>
      <c r="R95" s="25">
        <v>1.016</v>
      </c>
      <c r="S95" s="24">
        <f t="shared" si="40"/>
        <v>1890284.26</v>
      </c>
    </row>
    <row r="96" spans="1:19" ht="15.75" x14ac:dyDescent="0.25">
      <c r="A96" s="71"/>
      <c r="B96" s="8">
        <f t="shared" si="42"/>
        <v>65</v>
      </c>
      <c r="C96" s="76"/>
      <c r="D96" s="15" t="s">
        <v>20</v>
      </c>
      <c r="E96" s="15" t="s">
        <v>102</v>
      </c>
      <c r="F96" s="72"/>
      <c r="G96" s="53">
        <v>128</v>
      </c>
      <c r="H96" s="15">
        <v>2</v>
      </c>
      <c r="I96" s="8" t="s">
        <v>27</v>
      </c>
      <c r="J96" s="15" t="s">
        <v>27</v>
      </c>
      <c r="K96" s="15" t="s">
        <v>27</v>
      </c>
      <c r="L96" s="29">
        <v>1230500</v>
      </c>
      <c r="M96" s="19">
        <v>1.68</v>
      </c>
      <c r="N96" s="26">
        <f t="shared" si="41"/>
        <v>2067240</v>
      </c>
      <c r="O96" s="59">
        <v>1</v>
      </c>
      <c r="P96" s="25">
        <v>1.04</v>
      </c>
      <c r="Q96" s="25">
        <f t="shared" si="39"/>
        <v>1.04</v>
      </c>
      <c r="R96" s="25">
        <v>1.04</v>
      </c>
      <c r="S96" s="24">
        <f t="shared" si="40"/>
        <v>2149929.6</v>
      </c>
    </row>
    <row r="97" spans="1:19" ht="15.75" x14ac:dyDescent="0.25">
      <c r="A97" s="71"/>
      <c r="B97" s="8">
        <f t="shared" si="42"/>
        <v>66</v>
      </c>
      <c r="C97" s="76"/>
      <c r="D97" s="15" t="s">
        <v>20</v>
      </c>
      <c r="E97" s="15" t="s">
        <v>103</v>
      </c>
      <c r="F97" s="72"/>
      <c r="G97" s="53">
        <v>120</v>
      </c>
      <c r="H97" s="15">
        <v>1</v>
      </c>
      <c r="I97" s="8" t="s">
        <v>23</v>
      </c>
      <c r="J97" s="15" t="s">
        <v>27</v>
      </c>
      <c r="K97" s="15" t="s">
        <v>23</v>
      </c>
      <c r="L97" s="29">
        <v>1230500</v>
      </c>
      <c r="M97" s="19">
        <v>1.68</v>
      </c>
      <c r="N97" s="26">
        <f t="shared" si="41"/>
        <v>2067240</v>
      </c>
      <c r="O97" s="59">
        <v>0.9</v>
      </c>
      <c r="P97" s="25">
        <v>1.042</v>
      </c>
      <c r="Q97" s="25">
        <f t="shared" si="39"/>
        <v>0.93780000000000008</v>
      </c>
      <c r="R97" s="25">
        <v>1.042</v>
      </c>
      <c r="S97" s="24">
        <f t="shared" si="40"/>
        <v>1938657.67</v>
      </c>
    </row>
    <row r="98" spans="1:19" ht="15.75" x14ac:dyDescent="0.25">
      <c r="A98" s="71"/>
      <c r="B98" s="8">
        <f t="shared" si="42"/>
        <v>67</v>
      </c>
      <c r="C98" s="76"/>
      <c r="D98" s="15" t="s">
        <v>20</v>
      </c>
      <c r="E98" s="15" t="s">
        <v>104</v>
      </c>
      <c r="F98" s="72"/>
      <c r="G98" s="53">
        <v>161</v>
      </c>
      <c r="H98" s="15">
        <v>1</v>
      </c>
      <c r="I98" s="8" t="s">
        <v>23</v>
      </c>
      <c r="J98" s="15" t="s">
        <v>27</v>
      </c>
      <c r="K98" s="15" t="s">
        <v>23</v>
      </c>
      <c r="L98" s="29">
        <v>1230500</v>
      </c>
      <c r="M98" s="19">
        <v>1.68</v>
      </c>
      <c r="N98" s="26">
        <f t="shared" si="41"/>
        <v>2067240</v>
      </c>
      <c r="O98" s="59">
        <v>0.9</v>
      </c>
      <c r="P98" s="25">
        <v>1</v>
      </c>
      <c r="Q98" s="25">
        <f t="shared" si="39"/>
        <v>0.9</v>
      </c>
      <c r="R98" s="25">
        <v>1</v>
      </c>
      <c r="S98" s="24">
        <f t="shared" si="40"/>
        <v>1860516</v>
      </c>
    </row>
    <row r="99" spans="1:19" ht="15.75" x14ac:dyDescent="0.25">
      <c r="A99" s="71"/>
      <c r="B99" s="8">
        <f t="shared" si="42"/>
        <v>68</v>
      </c>
      <c r="C99" s="76"/>
      <c r="D99" s="15" t="s">
        <v>20</v>
      </c>
      <c r="E99" s="15" t="s">
        <v>105</v>
      </c>
      <c r="F99" s="72"/>
      <c r="G99" s="53">
        <v>114</v>
      </c>
      <c r="H99" s="15">
        <v>0</v>
      </c>
      <c r="I99" s="8" t="s">
        <v>23</v>
      </c>
      <c r="J99" s="15" t="s">
        <v>27</v>
      </c>
      <c r="K99" s="15" t="s">
        <v>23</v>
      </c>
      <c r="L99" s="29">
        <v>1230500</v>
      </c>
      <c r="M99" s="19">
        <v>1.68</v>
      </c>
      <c r="N99" s="26">
        <f t="shared" si="41"/>
        <v>2067240</v>
      </c>
      <c r="O99" s="59">
        <v>0.75</v>
      </c>
      <c r="P99" s="25">
        <v>1</v>
      </c>
      <c r="Q99" s="25">
        <f t="shared" si="39"/>
        <v>0.75</v>
      </c>
      <c r="R99" s="25">
        <v>1</v>
      </c>
      <c r="S99" s="24">
        <f t="shared" si="40"/>
        <v>1550430</v>
      </c>
    </row>
    <row r="100" spans="1:19" ht="15.75" x14ac:dyDescent="0.25">
      <c r="A100" s="71"/>
      <c r="B100" s="8">
        <f t="shared" si="42"/>
        <v>69</v>
      </c>
      <c r="C100" s="76"/>
      <c r="D100" s="15" t="s">
        <v>20</v>
      </c>
      <c r="E100" s="15" t="s">
        <v>106</v>
      </c>
      <c r="F100" s="72"/>
      <c r="G100" s="53">
        <v>164</v>
      </c>
      <c r="H100" s="15">
        <v>1</v>
      </c>
      <c r="I100" s="8" t="s">
        <v>23</v>
      </c>
      <c r="J100" s="15" t="s">
        <v>27</v>
      </c>
      <c r="K100" s="15" t="s">
        <v>23</v>
      </c>
      <c r="L100" s="29">
        <v>1230500</v>
      </c>
      <c r="M100" s="19">
        <v>1.68</v>
      </c>
      <c r="N100" s="26">
        <f t="shared" si="41"/>
        <v>2067240</v>
      </c>
      <c r="O100" s="59">
        <v>0.9</v>
      </c>
      <c r="P100" s="25">
        <v>1.0569999999999999</v>
      </c>
      <c r="Q100" s="25">
        <f t="shared" si="39"/>
        <v>0.95129999999999992</v>
      </c>
      <c r="R100" s="25">
        <v>1.0569999999999999</v>
      </c>
      <c r="S100" s="24">
        <f t="shared" si="40"/>
        <v>1966565.41</v>
      </c>
    </row>
    <row r="101" spans="1:19" ht="15.75" x14ac:dyDescent="0.25">
      <c r="A101" s="71"/>
      <c r="B101" s="8">
        <f t="shared" si="42"/>
        <v>70</v>
      </c>
      <c r="C101" s="76"/>
      <c r="D101" s="15" t="s">
        <v>20</v>
      </c>
      <c r="E101" s="15" t="s">
        <v>107</v>
      </c>
      <c r="F101" s="72"/>
      <c r="G101" s="53">
        <v>81</v>
      </c>
      <c r="H101" s="15">
        <v>1</v>
      </c>
      <c r="I101" s="8" t="s">
        <v>23</v>
      </c>
      <c r="J101" s="15" t="s">
        <v>27</v>
      </c>
      <c r="K101" s="15" t="s">
        <v>23</v>
      </c>
      <c r="L101" s="29">
        <v>1230500</v>
      </c>
      <c r="M101" s="19">
        <v>1.68</v>
      </c>
      <c r="N101" s="26">
        <f t="shared" si="41"/>
        <v>2067240</v>
      </c>
      <c r="O101" s="59">
        <v>0.9</v>
      </c>
      <c r="P101" s="25">
        <v>1.028</v>
      </c>
      <c r="Q101" s="25">
        <f t="shared" si="39"/>
        <v>0.92520000000000002</v>
      </c>
      <c r="R101" s="25">
        <v>1.028</v>
      </c>
      <c r="S101" s="24">
        <f t="shared" si="40"/>
        <v>1912610.45</v>
      </c>
    </row>
    <row r="102" spans="1:19" ht="15.75" x14ac:dyDescent="0.25">
      <c r="A102" s="71"/>
      <c r="B102" s="8">
        <f t="shared" si="42"/>
        <v>71</v>
      </c>
      <c r="C102" s="76"/>
      <c r="D102" s="15" t="s">
        <v>20</v>
      </c>
      <c r="E102" s="15" t="s">
        <v>108</v>
      </c>
      <c r="F102" s="72"/>
      <c r="G102" s="53">
        <v>57</v>
      </c>
      <c r="H102" s="15">
        <v>0</v>
      </c>
      <c r="I102" s="8" t="s">
        <v>23</v>
      </c>
      <c r="J102" s="15" t="s">
        <v>27</v>
      </c>
      <c r="K102" s="15" t="s">
        <v>23</v>
      </c>
      <c r="L102" s="29">
        <v>1230500</v>
      </c>
      <c r="M102" s="19">
        <v>1.68</v>
      </c>
      <c r="N102" s="26">
        <f t="shared" si="41"/>
        <v>2067240</v>
      </c>
      <c r="O102" s="59">
        <v>0.75</v>
      </c>
      <c r="P102" s="25">
        <v>1</v>
      </c>
      <c r="Q102" s="25">
        <f t="shared" si="39"/>
        <v>0.75</v>
      </c>
      <c r="R102" s="25">
        <v>1</v>
      </c>
      <c r="S102" s="24">
        <f t="shared" si="40"/>
        <v>1550430</v>
      </c>
    </row>
    <row r="103" spans="1:19" ht="15.75" x14ac:dyDescent="0.25">
      <c r="A103" s="71"/>
      <c r="B103" s="8">
        <f t="shared" si="42"/>
        <v>72</v>
      </c>
      <c r="C103" s="76"/>
      <c r="D103" s="15" t="s">
        <v>20</v>
      </c>
      <c r="E103" s="15" t="s">
        <v>109</v>
      </c>
      <c r="F103" s="72"/>
      <c r="G103" s="53">
        <v>98</v>
      </c>
      <c r="H103" s="15">
        <v>0</v>
      </c>
      <c r="I103" s="8" t="s">
        <v>23</v>
      </c>
      <c r="J103" s="15" t="s">
        <v>27</v>
      </c>
      <c r="K103" s="15" t="s">
        <v>23</v>
      </c>
      <c r="L103" s="29">
        <v>1230500</v>
      </c>
      <c r="M103" s="19">
        <v>1.68</v>
      </c>
      <c r="N103" s="26">
        <f t="shared" si="41"/>
        <v>2067240</v>
      </c>
      <c r="O103" s="59">
        <v>0.75</v>
      </c>
      <c r="P103" s="25">
        <v>1</v>
      </c>
      <c r="Q103" s="25">
        <f t="shared" si="39"/>
        <v>0.75</v>
      </c>
      <c r="R103" s="25">
        <v>1</v>
      </c>
      <c r="S103" s="24">
        <f t="shared" si="40"/>
        <v>1550430</v>
      </c>
    </row>
    <row r="104" spans="1:19" ht="15.75" x14ac:dyDescent="0.25">
      <c r="A104" s="71"/>
      <c r="B104" s="8">
        <f t="shared" si="42"/>
        <v>73</v>
      </c>
      <c r="C104" s="76"/>
      <c r="D104" s="15" t="s">
        <v>20</v>
      </c>
      <c r="E104" s="15" t="s">
        <v>110</v>
      </c>
      <c r="F104" s="72"/>
      <c r="G104" s="53">
        <v>103</v>
      </c>
      <c r="H104" s="15">
        <v>1</v>
      </c>
      <c r="I104" s="8" t="s">
        <v>23</v>
      </c>
      <c r="J104" s="15" t="s">
        <v>27</v>
      </c>
      <c r="K104" s="15" t="s">
        <v>23</v>
      </c>
      <c r="L104" s="29">
        <v>1230500</v>
      </c>
      <c r="M104" s="19">
        <v>1.68</v>
      </c>
      <c r="N104" s="26">
        <f t="shared" si="41"/>
        <v>2067240</v>
      </c>
      <c r="O104" s="59">
        <v>0.9</v>
      </c>
      <c r="P104" s="25">
        <v>1.036</v>
      </c>
      <c r="Q104" s="25">
        <f t="shared" si="39"/>
        <v>0.93240000000000001</v>
      </c>
      <c r="R104" s="25">
        <v>1.036</v>
      </c>
      <c r="S104" s="24">
        <f t="shared" si="40"/>
        <v>1927494.58</v>
      </c>
    </row>
    <row r="105" spans="1:19" ht="15.75" x14ac:dyDescent="0.25">
      <c r="A105" s="71"/>
      <c r="B105" s="8">
        <f t="shared" si="42"/>
        <v>74</v>
      </c>
      <c r="C105" s="76"/>
      <c r="D105" s="15" t="s">
        <v>20</v>
      </c>
      <c r="E105" s="15" t="s">
        <v>111</v>
      </c>
      <c r="F105" s="72"/>
      <c r="G105" s="53">
        <v>20</v>
      </c>
      <c r="H105" s="15">
        <v>0</v>
      </c>
      <c r="I105" s="8" t="s">
        <v>23</v>
      </c>
      <c r="J105" s="15" t="s">
        <v>27</v>
      </c>
      <c r="K105" s="15" t="s">
        <v>23</v>
      </c>
      <c r="L105" s="29">
        <v>1230500</v>
      </c>
      <c r="M105" s="19">
        <v>1.68</v>
      </c>
      <c r="N105" s="26">
        <f t="shared" si="41"/>
        <v>2067240</v>
      </c>
      <c r="O105" s="59">
        <v>0.75</v>
      </c>
      <c r="P105" s="25">
        <v>1</v>
      </c>
      <c r="Q105" s="25">
        <f t="shared" si="39"/>
        <v>0.75</v>
      </c>
      <c r="R105" s="25">
        <v>1</v>
      </c>
      <c r="S105" s="24">
        <f t="shared" si="40"/>
        <v>1550430</v>
      </c>
    </row>
    <row r="106" spans="1:19" ht="15.75" x14ac:dyDescent="0.25">
      <c r="A106" s="71"/>
      <c r="B106" s="8"/>
      <c r="C106" s="76"/>
      <c r="D106" s="15"/>
      <c r="E106" s="15" t="s">
        <v>19</v>
      </c>
      <c r="F106" s="72" t="s">
        <v>74</v>
      </c>
      <c r="G106" s="53"/>
      <c r="H106" s="15"/>
      <c r="I106" s="8"/>
      <c r="J106" s="15"/>
      <c r="K106" s="15"/>
      <c r="L106" s="31"/>
      <c r="M106" s="19"/>
      <c r="N106" s="32">
        <f>SUM(N107:N108)</f>
        <v>8268624</v>
      </c>
      <c r="O106" s="59"/>
      <c r="P106" s="19"/>
      <c r="Q106" s="19"/>
      <c r="R106" s="19"/>
      <c r="S106" s="32">
        <f>SUM(S107:S108)</f>
        <v>8620040.5199999996</v>
      </c>
    </row>
    <row r="107" spans="1:19" ht="15.75" x14ac:dyDescent="0.25">
      <c r="A107" s="71"/>
      <c r="B107" s="8">
        <f>B105+1</f>
        <v>75</v>
      </c>
      <c r="C107" s="76"/>
      <c r="D107" s="15" t="s">
        <v>20</v>
      </c>
      <c r="E107" s="15" t="s">
        <v>112</v>
      </c>
      <c r="F107" s="72"/>
      <c r="G107" s="53">
        <v>308</v>
      </c>
      <c r="H107" s="15">
        <v>2</v>
      </c>
      <c r="I107" s="8" t="s">
        <v>27</v>
      </c>
      <c r="J107" s="15" t="s">
        <v>27</v>
      </c>
      <c r="K107" s="15" t="s">
        <v>27</v>
      </c>
      <c r="L107" s="29">
        <v>2460900</v>
      </c>
      <c r="M107" s="19">
        <v>1.68</v>
      </c>
      <c r="N107" s="26">
        <f>L107*M107</f>
        <v>4134312</v>
      </c>
      <c r="O107" s="59">
        <v>1</v>
      </c>
      <c r="P107" s="25">
        <v>1.0489999999999999</v>
      </c>
      <c r="Q107" s="25">
        <f t="shared" ref="Q107:Q108" si="43">O107*P107</f>
        <v>1.0489999999999999</v>
      </c>
      <c r="R107" s="25">
        <v>1.0489999999999999</v>
      </c>
      <c r="S107" s="24">
        <f t="shared" ref="S107:S108" si="44">ROUND(N107*Q107,2)</f>
        <v>4336893.29</v>
      </c>
    </row>
    <row r="108" spans="1:19" ht="15.75" x14ac:dyDescent="0.25">
      <c r="A108" s="71"/>
      <c r="B108" s="8">
        <f t="shared" ref="B108" si="45">B107+1</f>
        <v>76</v>
      </c>
      <c r="C108" s="76"/>
      <c r="D108" s="15" t="s">
        <v>20</v>
      </c>
      <c r="E108" s="15" t="s">
        <v>113</v>
      </c>
      <c r="F108" s="72"/>
      <c r="G108" s="53">
        <v>231</v>
      </c>
      <c r="H108" s="15">
        <v>2</v>
      </c>
      <c r="I108" s="8" t="s">
        <v>27</v>
      </c>
      <c r="J108" s="15" t="s">
        <v>27</v>
      </c>
      <c r="K108" s="15" t="s">
        <v>27</v>
      </c>
      <c r="L108" s="29">
        <v>2460900</v>
      </c>
      <c r="M108" s="19">
        <v>1.68</v>
      </c>
      <c r="N108" s="26">
        <f>L108*M108</f>
        <v>4134312</v>
      </c>
      <c r="O108" s="59">
        <v>1</v>
      </c>
      <c r="P108" s="25">
        <v>1.036</v>
      </c>
      <c r="Q108" s="25">
        <f t="shared" si="43"/>
        <v>1.036</v>
      </c>
      <c r="R108" s="25">
        <v>1.036</v>
      </c>
      <c r="S108" s="24">
        <f t="shared" si="44"/>
        <v>4283147.2300000004</v>
      </c>
    </row>
    <row r="109" spans="1:19" ht="15.75" x14ac:dyDescent="0.25">
      <c r="A109" s="71"/>
      <c r="B109" s="8"/>
      <c r="C109" s="76"/>
      <c r="D109" s="15"/>
      <c r="E109" s="15" t="s">
        <v>19</v>
      </c>
      <c r="F109" s="72" t="s">
        <v>34</v>
      </c>
      <c r="G109" s="53"/>
      <c r="H109" s="15"/>
      <c r="I109" s="8"/>
      <c r="J109" s="15"/>
      <c r="K109" s="15"/>
      <c r="L109" s="31"/>
      <c r="M109" s="19"/>
      <c r="N109" s="32">
        <f>N110</f>
        <v>4883928</v>
      </c>
      <c r="O109" s="59"/>
      <c r="P109" s="19"/>
      <c r="Q109" s="19"/>
      <c r="R109" s="19"/>
      <c r="S109" s="32">
        <f>S110</f>
        <v>5123240.47</v>
      </c>
    </row>
    <row r="110" spans="1:19" ht="15.75" x14ac:dyDescent="0.25">
      <c r="A110" s="71"/>
      <c r="B110" s="8">
        <f>B108+1</f>
        <v>77</v>
      </c>
      <c r="C110" s="76"/>
      <c r="D110" s="15" t="s">
        <v>20</v>
      </c>
      <c r="E110" s="15" t="s">
        <v>114</v>
      </c>
      <c r="F110" s="72"/>
      <c r="G110" s="53">
        <v>367</v>
      </c>
      <c r="H110" s="15">
        <v>2</v>
      </c>
      <c r="I110" s="8" t="s">
        <v>27</v>
      </c>
      <c r="J110" s="15" t="s">
        <v>27</v>
      </c>
      <c r="K110" s="15" t="s">
        <v>27</v>
      </c>
      <c r="L110" s="29">
        <v>2907100</v>
      </c>
      <c r="M110" s="19">
        <v>1.68</v>
      </c>
      <c r="N110" s="26">
        <f>L110*M110</f>
        <v>4883928</v>
      </c>
      <c r="O110" s="59">
        <v>1</v>
      </c>
      <c r="P110" s="25">
        <v>1.0489999999999999</v>
      </c>
      <c r="Q110" s="25">
        <f>O110*P110</f>
        <v>1.0489999999999999</v>
      </c>
      <c r="R110" s="25">
        <v>1.0489999999999999</v>
      </c>
      <c r="S110" s="24">
        <f>ROUND(N110*Q110,2)</f>
        <v>5123240.47</v>
      </c>
    </row>
    <row r="111" spans="1:19" ht="15.75" x14ac:dyDescent="0.25">
      <c r="A111" s="71">
        <v>14</v>
      </c>
      <c r="B111" s="8"/>
      <c r="C111" s="76" t="s">
        <v>115</v>
      </c>
      <c r="D111" s="15"/>
      <c r="E111" s="15" t="s">
        <v>19</v>
      </c>
      <c r="F111" s="72" t="s">
        <v>26</v>
      </c>
      <c r="G111" s="53"/>
      <c r="H111" s="15"/>
      <c r="I111" s="8"/>
      <c r="J111" s="15"/>
      <c r="K111" s="15"/>
      <c r="L111" s="31"/>
      <c r="M111" s="19"/>
      <c r="N111" s="32">
        <f>SUM(N112:N117)</f>
        <v>10336200</v>
      </c>
      <c r="O111" s="59"/>
      <c r="P111" s="19"/>
      <c r="Q111" s="19"/>
      <c r="R111" s="19"/>
      <c r="S111" s="32">
        <f>SUM(S112:S117)</f>
        <v>9224024.879999999</v>
      </c>
    </row>
    <row r="112" spans="1:19" ht="15.75" x14ac:dyDescent="0.25">
      <c r="A112" s="71"/>
      <c r="B112" s="8">
        <f>B110+1</f>
        <v>78</v>
      </c>
      <c r="C112" s="76"/>
      <c r="D112" s="15" t="s">
        <v>20</v>
      </c>
      <c r="E112" s="15" t="s">
        <v>116</v>
      </c>
      <c r="F112" s="72"/>
      <c r="G112" s="53">
        <v>55</v>
      </c>
      <c r="H112" s="15">
        <v>1</v>
      </c>
      <c r="I112" s="8" t="s">
        <v>23</v>
      </c>
      <c r="J112" s="15" t="s">
        <v>27</v>
      </c>
      <c r="K112" s="15" t="s">
        <v>23</v>
      </c>
      <c r="L112" s="29">
        <v>1230500</v>
      </c>
      <c r="M112" s="19">
        <v>1.4</v>
      </c>
      <c r="N112" s="26">
        <f t="shared" ref="N112:N117" si="46">L112*M112</f>
        <v>1722700</v>
      </c>
      <c r="O112" s="59">
        <v>0.9</v>
      </c>
      <c r="P112" s="25">
        <v>1.0189999999999999</v>
      </c>
      <c r="Q112" s="25">
        <f t="shared" ref="Q112:Q117" si="47">O112*P112</f>
        <v>0.91709999999999992</v>
      </c>
      <c r="R112" s="25">
        <v>1.0189999999999999</v>
      </c>
      <c r="S112" s="24">
        <f t="shared" ref="S112:S117" si="48">N112*Q112</f>
        <v>1579888.17</v>
      </c>
    </row>
    <row r="113" spans="1:19" ht="15.75" x14ac:dyDescent="0.25">
      <c r="A113" s="71"/>
      <c r="B113" s="8">
        <f t="shared" ref="B113:B117" si="49">B112+1</f>
        <v>79</v>
      </c>
      <c r="C113" s="76"/>
      <c r="D113" s="15" t="s">
        <v>20</v>
      </c>
      <c r="E113" s="15" t="s">
        <v>117</v>
      </c>
      <c r="F113" s="72"/>
      <c r="G113" s="53">
        <v>115</v>
      </c>
      <c r="H113" s="15">
        <v>0</v>
      </c>
      <c r="I113" s="8" t="s">
        <v>23</v>
      </c>
      <c r="J113" s="15" t="s">
        <v>27</v>
      </c>
      <c r="K113" s="15" t="s">
        <v>23</v>
      </c>
      <c r="L113" s="29">
        <v>1230500</v>
      </c>
      <c r="M113" s="19">
        <v>1.4</v>
      </c>
      <c r="N113" s="26">
        <f t="shared" si="46"/>
        <v>1722700</v>
      </c>
      <c r="O113" s="59">
        <v>0.75</v>
      </c>
      <c r="P113" s="25">
        <v>1</v>
      </c>
      <c r="Q113" s="25">
        <f t="shared" si="47"/>
        <v>0.75</v>
      </c>
      <c r="R113" s="25">
        <v>1</v>
      </c>
      <c r="S113" s="24">
        <f t="shared" si="48"/>
        <v>1292025</v>
      </c>
    </row>
    <row r="114" spans="1:19" ht="15.75" x14ac:dyDescent="0.25">
      <c r="A114" s="71"/>
      <c r="B114" s="8">
        <f t="shared" si="49"/>
        <v>80</v>
      </c>
      <c r="C114" s="76"/>
      <c r="D114" s="15" t="s">
        <v>20</v>
      </c>
      <c r="E114" s="15" t="s">
        <v>118</v>
      </c>
      <c r="F114" s="72"/>
      <c r="G114" s="53">
        <v>99</v>
      </c>
      <c r="H114" s="15">
        <v>1</v>
      </c>
      <c r="I114" s="8" t="s">
        <v>23</v>
      </c>
      <c r="J114" s="15" t="s">
        <v>27</v>
      </c>
      <c r="K114" s="15" t="s">
        <v>23</v>
      </c>
      <c r="L114" s="29">
        <v>1230500</v>
      </c>
      <c r="M114" s="19">
        <v>1.4</v>
      </c>
      <c r="N114" s="26">
        <f t="shared" si="46"/>
        <v>1722700</v>
      </c>
      <c r="O114" s="59">
        <v>0.9</v>
      </c>
      <c r="P114" s="25">
        <v>1.0349999999999999</v>
      </c>
      <c r="Q114" s="25">
        <f t="shared" si="47"/>
        <v>0.93149999999999999</v>
      </c>
      <c r="R114" s="25">
        <v>1.0349999999999999</v>
      </c>
      <c r="S114" s="24">
        <f t="shared" si="48"/>
        <v>1604695.05</v>
      </c>
    </row>
    <row r="115" spans="1:19" ht="15.75" x14ac:dyDescent="0.25">
      <c r="A115" s="71"/>
      <c r="B115" s="8">
        <f t="shared" si="49"/>
        <v>81</v>
      </c>
      <c r="C115" s="76"/>
      <c r="D115" s="15" t="s">
        <v>20</v>
      </c>
      <c r="E115" s="15" t="s">
        <v>119</v>
      </c>
      <c r="F115" s="72"/>
      <c r="G115" s="53">
        <v>135</v>
      </c>
      <c r="H115" s="15">
        <v>1</v>
      </c>
      <c r="I115" s="8" t="s">
        <v>23</v>
      </c>
      <c r="J115" s="15" t="s">
        <v>27</v>
      </c>
      <c r="K115" s="15" t="s">
        <v>23</v>
      </c>
      <c r="L115" s="29">
        <v>1230500</v>
      </c>
      <c r="M115" s="19">
        <v>1.4</v>
      </c>
      <c r="N115" s="26">
        <f t="shared" si="46"/>
        <v>1722700</v>
      </c>
      <c r="O115" s="59">
        <v>0.9</v>
      </c>
      <c r="P115" s="25">
        <v>1.0469999999999999</v>
      </c>
      <c r="Q115" s="25">
        <f t="shared" si="47"/>
        <v>0.94229999999999992</v>
      </c>
      <c r="R115" s="25">
        <v>1.0469999999999999</v>
      </c>
      <c r="S115" s="24">
        <f t="shared" si="48"/>
        <v>1623300.21</v>
      </c>
    </row>
    <row r="116" spans="1:19" ht="15.75" x14ac:dyDescent="0.25">
      <c r="A116" s="71"/>
      <c r="B116" s="8">
        <f t="shared" si="49"/>
        <v>82</v>
      </c>
      <c r="C116" s="76"/>
      <c r="D116" s="15" t="s">
        <v>20</v>
      </c>
      <c r="E116" s="15" t="s">
        <v>120</v>
      </c>
      <c r="F116" s="72"/>
      <c r="G116" s="53">
        <v>73</v>
      </c>
      <c r="H116" s="15">
        <v>1</v>
      </c>
      <c r="I116" s="8" t="s">
        <v>23</v>
      </c>
      <c r="J116" s="15" t="s">
        <v>27</v>
      </c>
      <c r="K116" s="15" t="s">
        <v>23</v>
      </c>
      <c r="L116" s="29">
        <v>1230500</v>
      </c>
      <c r="M116" s="19">
        <v>1.4</v>
      </c>
      <c r="N116" s="26">
        <f t="shared" si="46"/>
        <v>1722700</v>
      </c>
      <c r="O116" s="59">
        <v>0.9</v>
      </c>
      <c r="P116" s="25">
        <v>1</v>
      </c>
      <c r="Q116" s="25">
        <f t="shared" si="47"/>
        <v>0.9</v>
      </c>
      <c r="R116" s="25">
        <v>1</v>
      </c>
      <c r="S116" s="24">
        <f t="shared" si="48"/>
        <v>1550430</v>
      </c>
    </row>
    <row r="117" spans="1:19" ht="15.75" x14ac:dyDescent="0.25">
      <c r="A117" s="71"/>
      <c r="B117" s="8">
        <f t="shared" si="49"/>
        <v>83</v>
      </c>
      <c r="C117" s="76"/>
      <c r="D117" s="15" t="s">
        <v>20</v>
      </c>
      <c r="E117" s="15" t="s">
        <v>121</v>
      </c>
      <c r="F117" s="72"/>
      <c r="G117" s="53">
        <v>42</v>
      </c>
      <c r="H117" s="15">
        <v>1</v>
      </c>
      <c r="I117" s="8" t="s">
        <v>23</v>
      </c>
      <c r="J117" s="15" t="s">
        <v>27</v>
      </c>
      <c r="K117" s="15" t="s">
        <v>23</v>
      </c>
      <c r="L117" s="29">
        <v>1230500</v>
      </c>
      <c r="M117" s="19">
        <v>1.4</v>
      </c>
      <c r="N117" s="26">
        <f t="shared" si="46"/>
        <v>1722700</v>
      </c>
      <c r="O117" s="59">
        <v>0.9</v>
      </c>
      <c r="P117" s="25">
        <v>1.0149999999999999</v>
      </c>
      <c r="Q117" s="25">
        <f t="shared" si="47"/>
        <v>0.91349999999999998</v>
      </c>
      <c r="R117" s="25">
        <v>1.0149999999999999</v>
      </c>
      <c r="S117" s="24">
        <f t="shared" si="48"/>
        <v>1573686.45</v>
      </c>
    </row>
    <row r="118" spans="1:19" ht="15.75" x14ac:dyDescent="0.25">
      <c r="A118" s="71">
        <v>15</v>
      </c>
      <c r="B118" s="8"/>
      <c r="C118" s="77" t="s">
        <v>122</v>
      </c>
      <c r="D118" s="15"/>
      <c r="E118" s="16" t="s">
        <v>19</v>
      </c>
      <c r="F118" s="10"/>
      <c r="G118" s="53"/>
      <c r="H118" s="15"/>
      <c r="I118" s="17"/>
      <c r="J118" s="16"/>
      <c r="K118" s="16"/>
      <c r="L118" s="31"/>
      <c r="M118" s="19"/>
      <c r="N118" s="32">
        <f>N119+N122</f>
        <v>20672400</v>
      </c>
      <c r="O118" s="59"/>
      <c r="P118" s="19"/>
      <c r="Q118" s="19"/>
      <c r="R118" s="19"/>
      <c r="S118" s="32">
        <f>S119+S122</f>
        <v>18332904.48</v>
      </c>
    </row>
    <row r="119" spans="1:19" ht="15.75" x14ac:dyDescent="0.25">
      <c r="A119" s="71"/>
      <c r="B119" s="8"/>
      <c r="C119" s="77"/>
      <c r="D119" s="15"/>
      <c r="E119" s="15" t="s">
        <v>19</v>
      </c>
      <c r="F119" s="68" t="s">
        <v>22</v>
      </c>
      <c r="G119" s="53"/>
      <c r="H119" s="15"/>
      <c r="I119" s="8"/>
      <c r="J119" s="15"/>
      <c r="K119" s="15"/>
      <c r="L119" s="31"/>
      <c r="M119" s="19"/>
      <c r="N119" s="32">
        <f>SUM(N120:N121)</f>
        <v>4134480</v>
      </c>
      <c r="O119" s="59"/>
      <c r="P119" s="19"/>
      <c r="Q119" s="19"/>
      <c r="R119" s="19"/>
      <c r="S119" s="32">
        <f>SUM(S120:S121)</f>
        <v>3110162.58</v>
      </c>
    </row>
    <row r="120" spans="1:19" ht="15.75" x14ac:dyDescent="0.25">
      <c r="A120" s="71"/>
      <c r="B120" s="8">
        <f>B117+1</f>
        <v>84</v>
      </c>
      <c r="C120" s="77"/>
      <c r="D120" s="15" t="s">
        <v>20</v>
      </c>
      <c r="E120" s="15" t="s">
        <v>123</v>
      </c>
      <c r="F120" s="69"/>
      <c r="G120" s="53">
        <v>13</v>
      </c>
      <c r="H120" s="15">
        <v>1</v>
      </c>
      <c r="I120" s="8" t="s">
        <v>23</v>
      </c>
      <c r="J120" s="15" t="s">
        <v>23</v>
      </c>
      <c r="K120" s="15" t="s">
        <v>27</v>
      </c>
      <c r="L120" s="29">
        <v>1230500</v>
      </c>
      <c r="M120" s="19">
        <v>1.68</v>
      </c>
      <c r="N120" s="26">
        <f t="shared" ref="N120" si="50">L120*M120</f>
        <v>2067240</v>
      </c>
      <c r="O120" s="59">
        <v>0.75</v>
      </c>
      <c r="P120" s="25">
        <v>1.0049999999999999</v>
      </c>
      <c r="Q120" s="25">
        <f t="shared" ref="Q120:Q121" si="51">O120*P120</f>
        <v>0.75374999999999992</v>
      </c>
      <c r="R120" s="25">
        <v>1.0049999999999999</v>
      </c>
      <c r="S120" s="24">
        <f t="shared" ref="S120:S121" si="52">ROUND(N120*Q120,2)</f>
        <v>1558182.15</v>
      </c>
    </row>
    <row r="121" spans="1:19" ht="22.15" customHeight="1" x14ac:dyDescent="0.25">
      <c r="A121" s="71"/>
      <c r="B121" s="8">
        <f>B120+1</f>
        <v>85</v>
      </c>
      <c r="C121" s="77"/>
      <c r="D121" s="15" t="s">
        <v>20</v>
      </c>
      <c r="E121" s="15" t="s">
        <v>124</v>
      </c>
      <c r="F121" s="70"/>
      <c r="G121" s="53">
        <v>2</v>
      </c>
      <c r="H121" s="15">
        <v>1</v>
      </c>
      <c r="I121" s="8" t="s">
        <v>23</v>
      </c>
      <c r="J121" s="15" t="s">
        <v>23</v>
      </c>
      <c r="K121" s="15" t="s">
        <v>27</v>
      </c>
      <c r="L121" s="29">
        <v>1230500</v>
      </c>
      <c r="M121" s="19">
        <v>1.68</v>
      </c>
      <c r="N121" s="26">
        <f>L121*M121</f>
        <v>2067240</v>
      </c>
      <c r="O121" s="59">
        <v>0.75</v>
      </c>
      <c r="P121" s="25">
        <v>1.0009999999999999</v>
      </c>
      <c r="Q121" s="25">
        <f t="shared" si="51"/>
        <v>0.75074999999999992</v>
      </c>
      <c r="R121" s="25">
        <v>1.0009999999999999</v>
      </c>
      <c r="S121" s="24">
        <f t="shared" si="52"/>
        <v>1551980.43</v>
      </c>
    </row>
    <row r="122" spans="1:19" ht="15.75" x14ac:dyDescent="0.25">
      <c r="A122" s="71"/>
      <c r="B122" s="8"/>
      <c r="C122" s="77"/>
      <c r="D122" s="15"/>
      <c r="E122" s="15" t="s">
        <v>19</v>
      </c>
      <c r="F122" s="72" t="s">
        <v>26</v>
      </c>
      <c r="G122" s="53"/>
      <c r="H122" s="15"/>
      <c r="I122" s="8"/>
      <c r="J122" s="15"/>
      <c r="K122" s="15"/>
      <c r="L122" s="31"/>
      <c r="M122" s="19"/>
      <c r="N122" s="32">
        <f>SUM(N123:N130)</f>
        <v>16537920</v>
      </c>
      <c r="O122" s="59"/>
      <c r="P122" s="19"/>
      <c r="Q122" s="19"/>
      <c r="R122" s="19"/>
      <c r="S122" s="32">
        <f>SUM(S123:S130)</f>
        <v>15222741.9</v>
      </c>
    </row>
    <row r="123" spans="1:19" ht="15.75" x14ac:dyDescent="0.25">
      <c r="A123" s="71"/>
      <c r="B123" s="8">
        <f>B121+1</f>
        <v>86</v>
      </c>
      <c r="C123" s="77"/>
      <c r="D123" s="15" t="s">
        <v>20</v>
      </c>
      <c r="E123" s="15" t="s">
        <v>125</v>
      </c>
      <c r="F123" s="72"/>
      <c r="G123" s="53">
        <v>11</v>
      </c>
      <c r="H123" s="15">
        <v>1</v>
      </c>
      <c r="I123" s="8" t="s">
        <v>23</v>
      </c>
      <c r="J123" s="15" t="s">
        <v>27</v>
      </c>
      <c r="K123" s="15" t="s">
        <v>23</v>
      </c>
      <c r="L123" s="29">
        <v>1230500</v>
      </c>
      <c r="M123" s="19">
        <v>1.68</v>
      </c>
      <c r="N123" s="26">
        <f t="shared" ref="N123:N130" si="53">L123*M123</f>
        <v>2067240</v>
      </c>
      <c r="O123" s="59">
        <v>0.9</v>
      </c>
      <c r="P123" s="25">
        <v>1.004</v>
      </c>
      <c r="Q123" s="25">
        <f t="shared" ref="Q123:Q130" si="54">O123*P123</f>
        <v>0.90360000000000007</v>
      </c>
      <c r="R123" s="25">
        <v>1.004</v>
      </c>
      <c r="S123" s="24">
        <f t="shared" ref="S123:S130" si="55">ROUND(N123*Q123,2)</f>
        <v>1867958.06</v>
      </c>
    </row>
    <row r="124" spans="1:19" ht="15.75" x14ac:dyDescent="0.25">
      <c r="A124" s="71"/>
      <c r="B124" s="8">
        <f t="shared" ref="B124:B130" si="56">B123+1</f>
        <v>87</v>
      </c>
      <c r="C124" s="77"/>
      <c r="D124" s="15" t="s">
        <v>20</v>
      </c>
      <c r="E124" s="15" t="s">
        <v>126</v>
      </c>
      <c r="F124" s="72"/>
      <c r="G124" s="53">
        <v>41</v>
      </c>
      <c r="H124" s="15">
        <v>1</v>
      </c>
      <c r="I124" s="8" t="s">
        <v>23</v>
      </c>
      <c r="J124" s="15" t="s">
        <v>27</v>
      </c>
      <c r="K124" s="15" t="s">
        <v>23</v>
      </c>
      <c r="L124" s="29">
        <v>1230500</v>
      </c>
      <c r="M124" s="19">
        <v>1.68</v>
      </c>
      <c r="N124" s="26">
        <f t="shared" si="53"/>
        <v>2067240</v>
      </c>
      <c r="O124" s="59">
        <v>0.9</v>
      </c>
      <c r="P124" s="25">
        <v>1.014</v>
      </c>
      <c r="Q124" s="25">
        <f t="shared" si="54"/>
        <v>0.91260000000000008</v>
      </c>
      <c r="R124" s="25">
        <v>1.014</v>
      </c>
      <c r="S124" s="24">
        <f t="shared" si="55"/>
        <v>1886563.22</v>
      </c>
    </row>
    <row r="125" spans="1:19" ht="15.75" x14ac:dyDescent="0.25">
      <c r="A125" s="71"/>
      <c r="B125" s="8">
        <f t="shared" si="56"/>
        <v>88</v>
      </c>
      <c r="C125" s="77"/>
      <c r="D125" s="15" t="s">
        <v>20</v>
      </c>
      <c r="E125" s="15" t="s">
        <v>127</v>
      </c>
      <c r="F125" s="72"/>
      <c r="G125" s="53">
        <v>89</v>
      </c>
      <c r="H125" s="15">
        <v>1</v>
      </c>
      <c r="I125" s="8" t="s">
        <v>23</v>
      </c>
      <c r="J125" s="15" t="s">
        <v>27</v>
      </c>
      <c r="K125" s="15" t="s">
        <v>23</v>
      </c>
      <c r="L125" s="29">
        <v>1230500</v>
      </c>
      <c r="M125" s="19">
        <v>1.68</v>
      </c>
      <c r="N125" s="26">
        <f t="shared" si="53"/>
        <v>2067240</v>
      </c>
      <c r="O125" s="59">
        <v>0.9</v>
      </c>
      <c r="P125" s="25">
        <v>1.0309999999999999</v>
      </c>
      <c r="Q125" s="25">
        <f t="shared" si="54"/>
        <v>0.92789999999999995</v>
      </c>
      <c r="R125" s="25">
        <v>1.0309999999999999</v>
      </c>
      <c r="S125" s="24">
        <f t="shared" si="55"/>
        <v>1918192</v>
      </c>
    </row>
    <row r="126" spans="1:19" ht="15.75" x14ac:dyDescent="0.25">
      <c r="A126" s="71"/>
      <c r="B126" s="8">
        <f t="shared" si="56"/>
        <v>89</v>
      </c>
      <c r="C126" s="77"/>
      <c r="D126" s="15" t="s">
        <v>20</v>
      </c>
      <c r="E126" s="15" t="s">
        <v>128</v>
      </c>
      <c r="F126" s="72"/>
      <c r="G126" s="53">
        <v>155</v>
      </c>
      <c r="H126" s="15">
        <v>1</v>
      </c>
      <c r="I126" s="8" t="s">
        <v>23</v>
      </c>
      <c r="J126" s="15" t="s">
        <v>27</v>
      </c>
      <c r="K126" s="15" t="s">
        <v>23</v>
      </c>
      <c r="L126" s="29">
        <v>1230500</v>
      </c>
      <c r="M126" s="19">
        <v>1.68</v>
      </c>
      <c r="N126" s="26">
        <f t="shared" si="53"/>
        <v>2067240</v>
      </c>
      <c r="O126" s="59">
        <v>0.9</v>
      </c>
      <c r="P126" s="25">
        <v>1.054</v>
      </c>
      <c r="Q126" s="25">
        <f t="shared" si="54"/>
        <v>0.94860000000000011</v>
      </c>
      <c r="R126" s="25">
        <v>1.054</v>
      </c>
      <c r="S126" s="24">
        <f t="shared" si="55"/>
        <v>1960983.86</v>
      </c>
    </row>
    <row r="127" spans="1:19" ht="15.75" x14ac:dyDescent="0.25">
      <c r="A127" s="71"/>
      <c r="B127" s="8">
        <f t="shared" si="56"/>
        <v>90</v>
      </c>
      <c r="C127" s="77"/>
      <c r="D127" s="15" t="s">
        <v>20</v>
      </c>
      <c r="E127" s="15" t="s">
        <v>129</v>
      </c>
      <c r="F127" s="72"/>
      <c r="G127" s="53">
        <v>19</v>
      </c>
      <c r="H127" s="15">
        <v>1</v>
      </c>
      <c r="I127" s="8" t="s">
        <v>23</v>
      </c>
      <c r="J127" s="15" t="s">
        <v>27</v>
      </c>
      <c r="K127" s="15" t="s">
        <v>23</v>
      </c>
      <c r="L127" s="29">
        <v>1230500</v>
      </c>
      <c r="M127" s="19">
        <v>1.68</v>
      </c>
      <c r="N127" s="26">
        <f t="shared" si="53"/>
        <v>2067240</v>
      </c>
      <c r="O127" s="59">
        <v>0.9</v>
      </c>
      <c r="P127" s="25">
        <v>1.0069999999999999</v>
      </c>
      <c r="Q127" s="25">
        <f t="shared" si="54"/>
        <v>0.90629999999999988</v>
      </c>
      <c r="R127" s="25">
        <v>1.0069999999999999</v>
      </c>
      <c r="S127" s="24">
        <f t="shared" si="55"/>
        <v>1873539.61</v>
      </c>
    </row>
    <row r="128" spans="1:19" ht="15.75" x14ac:dyDescent="0.25">
      <c r="A128" s="71"/>
      <c r="B128" s="8">
        <f t="shared" si="56"/>
        <v>91</v>
      </c>
      <c r="C128" s="77"/>
      <c r="D128" s="15" t="s">
        <v>20</v>
      </c>
      <c r="E128" s="15" t="s">
        <v>130</v>
      </c>
      <c r="F128" s="72"/>
      <c r="G128" s="53">
        <v>34</v>
      </c>
      <c r="H128" s="15">
        <v>1</v>
      </c>
      <c r="I128" s="8" t="s">
        <v>23</v>
      </c>
      <c r="J128" s="15" t="s">
        <v>27</v>
      </c>
      <c r="K128" s="15" t="s">
        <v>23</v>
      </c>
      <c r="L128" s="29">
        <v>1230500</v>
      </c>
      <c r="M128" s="19">
        <v>1.68</v>
      </c>
      <c r="N128" s="26">
        <f>L128*M128</f>
        <v>2067240</v>
      </c>
      <c r="O128" s="59">
        <v>0.9</v>
      </c>
      <c r="P128" s="25">
        <v>1.012</v>
      </c>
      <c r="Q128" s="25">
        <f t="shared" si="54"/>
        <v>0.91080000000000005</v>
      </c>
      <c r="R128" s="25">
        <v>1.012</v>
      </c>
      <c r="S128" s="24">
        <f t="shared" si="55"/>
        <v>1882842.19</v>
      </c>
    </row>
    <row r="129" spans="1:19" ht="15.75" x14ac:dyDescent="0.25">
      <c r="A129" s="71"/>
      <c r="B129" s="8">
        <f t="shared" si="56"/>
        <v>92</v>
      </c>
      <c r="C129" s="77"/>
      <c r="D129" s="15" t="s">
        <v>20</v>
      </c>
      <c r="E129" s="15" t="s">
        <v>131</v>
      </c>
      <c r="F129" s="72"/>
      <c r="G129" s="53">
        <v>144</v>
      </c>
      <c r="H129" s="15">
        <v>1</v>
      </c>
      <c r="I129" s="8" t="s">
        <v>23</v>
      </c>
      <c r="J129" s="15" t="s">
        <v>27</v>
      </c>
      <c r="K129" s="15" t="s">
        <v>23</v>
      </c>
      <c r="L129" s="29">
        <v>1230500</v>
      </c>
      <c r="M129" s="19">
        <v>1.68</v>
      </c>
      <c r="N129" s="26">
        <f>L129*M129</f>
        <v>2067240</v>
      </c>
      <c r="O129" s="59">
        <v>0.9</v>
      </c>
      <c r="P129" s="25">
        <v>1.05</v>
      </c>
      <c r="Q129" s="25">
        <f t="shared" si="54"/>
        <v>0.94500000000000006</v>
      </c>
      <c r="R129" s="25">
        <v>1.05</v>
      </c>
      <c r="S129" s="24">
        <f t="shared" si="55"/>
        <v>1953541.8</v>
      </c>
    </row>
    <row r="130" spans="1:19" ht="19.149999999999999" customHeight="1" x14ac:dyDescent="0.25">
      <c r="A130" s="71"/>
      <c r="B130" s="8">
        <f t="shared" si="56"/>
        <v>93</v>
      </c>
      <c r="C130" s="77"/>
      <c r="D130" s="15" t="s">
        <v>20</v>
      </c>
      <c r="E130" s="15" t="s">
        <v>132</v>
      </c>
      <c r="F130" s="72"/>
      <c r="G130" s="53">
        <v>28</v>
      </c>
      <c r="H130" s="15">
        <v>1</v>
      </c>
      <c r="I130" s="8" t="s">
        <v>23</v>
      </c>
      <c r="J130" s="15" t="s">
        <v>27</v>
      </c>
      <c r="K130" s="15" t="s">
        <v>23</v>
      </c>
      <c r="L130" s="29">
        <v>1230500</v>
      </c>
      <c r="M130" s="19">
        <v>1.68</v>
      </c>
      <c r="N130" s="26">
        <f t="shared" si="53"/>
        <v>2067240</v>
      </c>
      <c r="O130" s="59">
        <v>0.9</v>
      </c>
      <c r="P130" s="25">
        <v>1.01</v>
      </c>
      <c r="Q130" s="25">
        <f t="shared" si="54"/>
        <v>0.90900000000000003</v>
      </c>
      <c r="R130" s="25">
        <v>1.01</v>
      </c>
      <c r="S130" s="24">
        <f t="shared" si="55"/>
        <v>1879121.16</v>
      </c>
    </row>
    <row r="131" spans="1:19" ht="15.75" x14ac:dyDescent="0.25">
      <c r="A131" s="71">
        <v>16</v>
      </c>
      <c r="B131" s="8"/>
      <c r="C131" s="76" t="s">
        <v>133</v>
      </c>
      <c r="D131" s="15"/>
      <c r="E131" s="16" t="s">
        <v>134</v>
      </c>
      <c r="F131" s="10"/>
      <c r="G131" s="53"/>
      <c r="H131" s="15"/>
      <c r="I131" s="17"/>
      <c r="J131" s="16"/>
      <c r="K131" s="16"/>
      <c r="L131" s="31"/>
      <c r="M131" s="19"/>
      <c r="N131" s="32">
        <f>N132+N134</f>
        <v>25840500</v>
      </c>
      <c r="O131" s="59"/>
      <c r="P131" s="19"/>
      <c r="Q131" s="19"/>
      <c r="R131" s="19"/>
      <c r="S131" s="32">
        <f>S132+S134</f>
        <v>21955122.419999998</v>
      </c>
    </row>
    <row r="132" spans="1:19" ht="15.75" x14ac:dyDescent="0.25">
      <c r="A132" s="71"/>
      <c r="B132" s="8"/>
      <c r="C132" s="76"/>
      <c r="D132" s="15"/>
      <c r="E132" s="15" t="s">
        <v>19</v>
      </c>
      <c r="F132" s="10"/>
      <c r="G132" s="53"/>
      <c r="H132" s="15"/>
      <c r="I132" s="17"/>
      <c r="J132" s="16"/>
      <c r="K132" s="16"/>
      <c r="L132" s="31"/>
      <c r="M132" s="19"/>
      <c r="N132" s="32">
        <f>N133</f>
        <v>1722700</v>
      </c>
      <c r="O132" s="59"/>
      <c r="P132" s="19"/>
      <c r="Q132" s="19"/>
      <c r="R132" s="19"/>
      <c r="S132" s="32">
        <f>S133</f>
        <v>861350</v>
      </c>
    </row>
    <row r="133" spans="1:19" ht="15.75" x14ac:dyDescent="0.25">
      <c r="A133" s="71"/>
      <c r="B133" s="8">
        <f>B130+1</f>
        <v>94</v>
      </c>
      <c r="C133" s="76"/>
      <c r="D133" s="15" t="s">
        <v>20</v>
      </c>
      <c r="E133" s="15" t="s">
        <v>135</v>
      </c>
      <c r="F133" s="39" t="s">
        <v>22</v>
      </c>
      <c r="G133" s="54">
        <v>2</v>
      </c>
      <c r="H133" s="15">
        <v>0</v>
      </c>
      <c r="I133" s="8" t="s">
        <v>23</v>
      </c>
      <c r="J133" s="15" t="s">
        <v>23</v>
      </c>
      <c r="K133" s="15" t="s">
        <v>23</v>
      </c>
      <c r="L133" s="29">
        <v>1230500</v>
      </c>
      <c r="M133" s="19">
        <v>1.4</v>
      </c>
      <c r="N133" s="26">
        <f>L133*M133</f>
        <v>1722700</v>
      </c>
      <c r="O133" s="59">
        <v>0.5</v>
      </c>
      <c r="P133" s="25">
        <v>1</v>
      </c>
      <c r="Q133" s="25">
        <f>O133*P133</f>
        <v>0.5</v>
      </c>
      <c r="R133" s="25">
        <v>1</v>
      </c>
      <c r="S133" s="24">
        <f>ROUND(N133*Q133,2)</f>
        <v>861350</v>
      </c>
    </row>
    <row r="134" spans="1:19" ht="15.75" x14ac:dyDescent="0.25">
      <c r="A134" s="71"/>
      <c r="B134" s="8"/>
      <c r="C134" s="76"/>
      <c r="D134" s="15"/>
      <c r="E134" s="15" t="s">
        <v>19</v>
      </c>
      <c r="F134" s="72" t="s">
        <v>26</v>
      </c>
      <c r="G134" s="53"/>
      <c r="H134" s="15"/>
      <c r="I134" s="8"/>
      <c r="J134" s="15"/>
      <c r="K134" s="15"/>
      <c r="L134" s="31"/>
      <c r="M134" s="19"/>
      <c r="N134" s="32">
        <f>SUM(N135:N148)</f>
        <v>24117800</v>
      </c>
      <c r="O134" s="59"/>
      <c r="P134" s="19"/>
      <c r="Q134" s="19"/>
      <c r="R134" s="19"/>
      <c r="S134" s="32">
        <f>SUM(S135:S148)</f>
        <v>21093772.419999998</v>
      </c>
    </row>
    <row r="135" spans="1:19" ht="15.75" x14ac:dyDescent="0.25">
      <c r="A135" s="71"/>
      <c r="B135" s="8">
        <f>B133+1</f>
        <v>95</v>
      </c>
      <c r="C135" s="76"/>
      <c r="D135" s="15" t="s">
        <v>20</v>
      </c>
      <c r="E135" s="15" t="s">
        <v>136</v>
      </c>
      <c r="F135" s="72"/>
      <c r="G135" s="53">
        <v>61</v>
      </c>
      <c r="H135" s="15">
        <v>1</v>
      </c>
      <c r="I135" s="8" t="s">
        <v>23</v>
      </c>
      <c r="J135" s="15" t="s">
        <v>27</v>
      </c>
      <c r="K135" s="15" t="s">
        <v>23</v>
      </c>
      <c r="L135" s="29">
        <v>1230500</v>
      </c>
      <c r="M135" s="19">
        <v>1.4</v>
      </c>
      <c r="N135" s="26">
        <f t="shared" ref="N135:N148" si="57">L135*M135</f>
        <v>1722700</v>
      </c>
      <c r="O135" s="59">
        <v>0.9</v>
      </c>
      <c r="P135" s="25">
        <v>1.0209999999999999</v>
      </c>
      <c r="Q135" s="25">
        <f t="shared" ref="Q135:Q148" si="58">O135*P135</f>
        <v>0.91889999999999994</v>
      </c>
      <c r="R135" s="25">
        <v>1.0209999999999999</v>
      </c>
      <c r="S135" s="24">
        <f t="shared" ref="S135:S148" si="59">ROUND(N135*Q135,2)</f>
        <v>1582989.03</v>
      </c>
    </row>
    <row r="136" spans="1:19" ht="15.75" x14ac:dyDescent="0.25">
      <c r="A136" s="71"/>
      <c r="B136" s="8">
        <f t="shared" ref="B136:B148" si="60">B135+1</f>
        <v>96</v>
      </c>
      <c r="C136" s="76"/>
      <c r="D136" s="15" t="s">
        <v>20</v>
      </c>
      <c r="E136" s="15" t="s">
        <v>137</v>
      </c>
      <c r="F136" s="72"/>
      <c r="G136" s="53">
        <v>122</v>
      </c>
      <c r="H136" s="15">
        <v>2</v>
      </c>
      <c r="I136" s="8" t="s">
        <v>27</v>
      </c>
      <c r="J136" s="15" t="s">
        <v>27</v>
      </c>
      <c r="K136" s="15" t="s">
        <v>27</v>
      </c>
      <c r="L136" s="29">
        <v>1230500</v>
      </c>
      <c r="M136" s="19">
        <v>1.4</v>
      </c>
      <c r="N136" s="26">
        <f t="shared" si="57"/>
        <v>1722700</v>
      </c>
      <c r="O136" s="59">
        <v>1</v>
      </c>
      <c r="P136" s="25">
        <v>1.038</v>
      </c>
      <c r="Q136" s="25">
        <f t="shared" si="58"/>
        <v>1.038</v>
      </c>
      <c r="R136" s="25">
        <v>1.038</v>
      </c>
      <c r="S136" s="24">
        <f t="shared" si="59"/>
        <v>1788162.6</v>
      </c>
    </row>
    <row r="137" spans="1:19" ht="15.75" x14ac:dyDescent="0.25">
      <c r="A137" s="71"/>
      <c r="B137" s="8">
        <f t="shared" si="60"/>
        <v>97</v>
      </c>
      <c r="C137" s="76"/>
      <c r="D137" s="15" t="s">
        <v>20</v>
      </c>
      <c r="E137" s="15" t="s">
        <v>138</v>
      </c>
      <c r="F137" s="72"/>
      <c r="G137" s="53">
        <v>64</v>
      </c>
      <c r="H137" s="15">
        <v>0</v>
      </c>
      <c r="I137" s="8" t="s">
        <v>23</v>
      </c>
      <c r="J137" s="15" t="s">
        <v>27</v>
      </c>
      <c r="K137" s="15" t="s">
        <v>23</v>
      </c>
      <c r="L137" s="29">
        <v>1230500</v>
      </c>
      <c r="M137" s="19">
        <v>1.4</v>
      </c>
      <c r="N137" s="26">
        <f t="shared" si="57"/>
        <v>1722700</v>
      </c>
      <c r="O137" s="59">
        <v>0.75</v>
      </c>
      <c r="P137" s="25">
        <v>1</v>
      </c>
      <c r="Q137" s="25">
        <f t="shared" si="58"/>
        <v>0.75</v>
      </c>
      <c r="R137" s="25">
        <v>1</v>
      </c>
      <c r="S137" s="24">
        <f t="shared" si="59"/>
        <v>1292025</v>
      </c>
    </row>
    <row r="138" spans="1:19" ht="15.75" x14ac:dyDescent="0.25">
      <c r="A138" s="71"/>
      <c r="B138" s="8">
        <f t="shared" si="60"/>
        <v>98</v>
      </c>
      <c r="C138" s="76"/>
      <c r="D138" s="15" t="s">
        <v>20</v>
      </c>
      <c r="E138" s="15" t="s">
        <v>139</v>
      </c>
      <c r="F138" s="72"/>
      <c r="G138" s="53">
        <v>24</v>
      </c>
      <c r="H138" s="15">
        <v>1</v>
      </c>
      <c r="I138" s="8" t="s">
        <v>23</v>
      </c>
      <c r="J138" s="15" t="s">
        <v>27</v>
      </c>
      <c r="K138" s="15" t="s">
        <v>23</v>
      </c>
      <c r="L138" s="29">
        <v>1230500</v>
      </c>
      <c r="M138" s="19">
        <v>1.4</v>
      </c>
      <c r="N138" s="26">
        <f t="shared" si="57"/>
        <v>1722700</v>
      </c>
      <c r="O138" s="59">
        <v>0.9</v>
      </c>
      <c r="P138" s="25">
        <v>1.008</v>
      </c>
      <c r="Q138" s="25">
        <f t="shared" si="58"/>
        <v>0.90720000000000001</v>
      </c>
      <c r="R138" s="25">
        <v>1.008</v>
      </c>
      <c r="S138" s="24">
        <f t="shared" si="59"/>
        <v>1562833.44</v>
      </c>
    </row>
    <row r="139" spans="1:19" ht="15.75" x14ac:dyDescent="0.25">
      <c r="A139" s="71"/>
      <c r="B139" s="8">
        <f t="shared" si="60"/>
        <v>99</v>
      </c>
      <c r="C139" s="76"/>
      <c r="D139" s="15" t="s">
        <v>20</v>
      </c>
      <c r="E139" s="15" t="s">
        <v>140</v>
      </c>
      <c r="F139" s="72"/>
      <c r="G139" s="53">
        <v>52</v>
      </c>
      <c r="H139" s="15">
        <v>1</v>
      </c>
      <c r="I139" s="8" t="s">
        <v>23</v>
      </c>
      <c r="J139" s="15" t="s">
        <v>27</v>
      </c>
      <c r="K139" s="15" t="s">
        <v>23</v>
      </c>
      <c r="L139" s="29">
        <v>1230500</v>
      </c>
      <c r="M139" s="19">
        <v>1.4</v>
      </c>
      <c r="N139" s="26">
        <f t="shared" si="57"/>
        <v>1722700</v>
      </c>
      <c r="O139" s="59">
        <v>0.9</v>
      </c>
      <c r="P139" s="25">
        <v>1.018</v>
      </c>
      <c r="Q139" s="25">
        <f t="shared" si="58"/>
        <v>0.91620000000000001</v>
      </c>
      <c r="R139" s="25">
        <v>1.018</v>
      </c>
      <c r="S139" s="24">
        <f t="shared" si="59"/>
        <v>1578337.74</v>
      </c>
    </row>
    <row r="140" spans="1:19" ht="15.75" x14ac:dyDescent="0.25">
      <c r="A140" s="71"/>
      <c r="B140" s="8">
        <f t="shared" si="60"/>
        <v>100</v>
      </c>
      <c r="C140" s="76"/>
      <c r="D140" s="15" t="s">
        <v>20</v>
      </c>
      <c r="E140" s="15" t="s">
        <v>141</v>
      </c>
      <c r="F140" s="72"/>
      <c r="G140" s="53">
        <v>46</v>
      </c>
      <c r="H140" s="15">
        <v>0</v>
      </c>
      <c r="I140" s="8" t="s">
        <v>23</v>
      </c>
      <c r="J140" s="15" t="s">
        <v>27</v>
      </c>
      <c r="K140" s="15" t="s">
        <v>23</v>
      </c>
      <c r="L140" s="29">
        <v>1230500</v>
      </c>
      <c r="M140" s="19">
        <v>1.4</v>
      </c>
      <c r="N140" s="26">
        <f t="shared" si="57"/>
        <v>1722700</v>
      </c>
      <c r="O140" s="59">
        <v>0.75</v>
      </c>
      <c r="P140" s="25">
        <v>1</v>
      </c>
      <c r="Q140" s="25">
        <f t="shared" si="58"/>
        <v>0.75</v>
      </c>
      <c r="R140" s="25">
        <v>1</v>
      </c>
      <c r="S140" s="24">
        <f t="shared" si="59"/>
        <v>1292025</v>
      </c>
    </row>
    <row r="141" spans="1:19" ht="15.75" x14ac:dyDescent="0.25">
      <c r="A141" s="71"/>
      <c r="B141" s="8">
        <f t="shared" si="60"/>
        <v>101</v>
      </c>
      <c r="C141" s="76"/>
      <c r="D141" s="15" t="s">
        <v>20</v>
      </c>
      <c r="E141" s="15" t="s">
        <v>142</v>
      </c>
      <c r="F141" s="72"/>
      <c r="G141" s="53">
        <v>122</v>
      </c>
      <c r="H141" s="15">
        <v>1</v>
      </c>
      <c r="I141" s="8" t="s">
        <v>23</v>
      </c>
      <c r="J141" s="15" t="s">
        <v>27</v>
      </c>
      <c r="K141" s="15" t="s">
        <v>23</v>
      </c>
      <c r="L141" s="29">
        <v>1230500</v>
      </c>
      <c r="M141" s="19">
        <v>1.4</v>
      </c>
      <c r="N141" s="26">
        <f t="shared" si="57"/>
        <v>1722700</v>
      </c>
      <c r="O141" s="59">
        <v>0.9</v>
      </c>
      <c r="P141" s="25">
        <v>1.0429999999999999</v>
      </c>
      <c r="Q141" s="25">
        <f t="shared" si="58"/>
        <v>0.93869999999999998</v>
      </c>
      <c r="R141" s="25">
        <v>1.0429999999999999</v>
      </c>
      <c r="S141" s="24">
        <f t="shared" si="59"/>
        <v>1617098.49</v>
      </c>
    </row>
    <row r="142" spans="1:19" ht="15.75" x14ac:dyDescent="0.25">
      <c r="A142" s="71"/>
      <c r="B142" s="8">
        <f t="shared" si="60"/>
        <v>102</v>
      </c>
      <c r="C142" s="76"/>
      <c r="D142" s="15" t="s">
        <v>20</v>
      </c>
      <c r="E142" s="15" t="s">
        <v>143</v>
      </c>
      <c r="F142" s="72"/>
      <c r="G142" s="53">
        <v>76</v>
      </c>
      <c r="H142" s="15">
        <v>0</v>
      </c>
      <c r="I142" s="8" t="s">
        <v>23</v>
      </c>
      <c r="J142" s="15" t="s">
        <v>27</v>
      </c>
      <c r="K142" s="15" t="s">
        <v>23</v>
      </c>
      <c r="L142" s="29">
        <v>1230500</v>
      </c>
      <c r="M142" s="19">
        <v>1.4</v>
      </c>
      <c r="N142" s="26">
        <f t="shared" si="57"/>
        <v>1722700</v>
      </c>
      <c r="O142" s="59">
        <v>0.75</v>
      </c>
      <c r="P142" s="25">
        <v>1</v>
      </c>
      <c r="Q142" s="25">
        <f t="shared" si="58"/>
        <v>0.75</v>
      </c>
      <c r="R142" s="25">
        <v>1</v>
      </c>
      <c r="S142" s="24">
        <f t="shared" si="59"/>
        <v>1292025</v>
      </c>
    </row>
    <row r="143" spans="1:19" ht="15.75" x14ac:dyDescent="0.25">
      <c r="A143" s="71"/>
      <c r="B143" s="8">
        <f t="shared" si="60"/>
        <v>103</v>
      </c>
      <c r="C143" s="76"/>
      <c r="D143" s="15" t="s">
        <v>20</v>
      </c>
      <c r="E143" s="15" t="s">
        <v>144</v>
      </c>
      <c r="F143" s="72"/>
      <c r="G143" s="53">
        <v>111</v>
      </c>
      <c r="H143" s="15">
        <v>1</v>
      </c>
      <c r="I143" s="8" t="s">
        <v>23</v>
      </c>
      <c r="J143" s="15" t="s">
        <v>27</v>
      </c>
      <c r="K143" s="15" t="s">
        <v>23</v>
      </c>
      <c r="L143" s="29">
        <v>1230500</v>
      </c>
      <c r="M143" s="19">
        <v>1.4</v>
      </c>
      <c r="N143" s="26">
        <f t="shared" si="57"/>
        <v>1722700</v>
      </c>
      <c r="O143" s="59">
        <v>0.9</v>
      </c>
      <c r="P143" s="25">
        <v>1.0389999999999999</v>
      </c>
      <c r="Q143" s="25">
        <f t="shared" si="58"/>
        <v>0.93509999999999993</v>
      </c>
      <c r="R143" s="25">
        <v>1.0389999999999999</v>
      </c>
      <c r="S143" s="24">
        <f t="shared" si="59"/>
        <v>1610896.77</v>
      </c>
    </row>
    <row r="144" spans="1:19" ht="15.75" x14ac:dyDescent="0.25">
      <c r="A144" s="71"/>
      <c r="B144" s="8">
        <f t="shared" si="60"/>
        <v>104</v>
      </c>
      <c r="C144" s="76"/>
      <c r="D144" s="15" t="s">
        <v>20</v>
      </c>
      <c r="E144" s="15" t="s">
        <v>145</v>
      </c>
      <c r="F144" s="72"/>
      <c r="G144" s="53">
        <v>76</v>
      </c>
      <c r="H144" s="15">
        <v>0</v>
      </c>
      <c r="I144" s="8" t="s">
        <v>23</v>
      </c>
      <c r="J144" s="15" t="s">
        <v>27</v>
      </c>
      <c r="K144" s="15" t="s">
        <v>23</v>
      </c>
      <c r="L144" s="29">
        <v>1230500</v>
      </c>
      <c r="M144" s="19">
        <v>1.4</v>
      </c>
      <c r="N144" s="26">
        <f t="shared" si="57"/>
        <v>1722700</v>
      </c>
      <c r="O144" s="59">
        <v>0.75</v>
      </c>
      <c r="P144" s="25">
        <v>1</v>
      </c>
      <c r="Q144" s="25">
        <f t="shared" si="58"/>
        <v>0.75</v>
      </c>
      <c r="R144" s="25">
        <v>1</v>
      </c>
      <c r="S144" s="24">
        <f t="shared" si="59"/>
        <v>1292025</v>
      </c>
    </row>
    <row r="145" spans="1:19" ht="15.75" x14ac:dyDescent="0.25">
      <c r="A145" s="71"/>
      <c r="B145" s="8">
        <f t="shared" si="60"/>
        <v>105</v>
      </c>
      <c r="C145" s="76"/>
      <c r="D145" s="15" t="s">
        <v>20</v>
      </c>
      <c r="E145" s="15" t="s">
        <v>146</v>
      </c>
      <c r="F145" s="72"/>
      <c r="G145" s="53">
        <v>33</v>
      </c>
      <c r="H145" s="15">
        <v>0</v>
      </c>
      <c r="I145" s="8" t="s">
        <v>23</v>
      </c>
      <c r="J145" s="15" t="s">
        <v>27</v>
      </c>
      <c r="K145" s="15" t="s">
        <v>23</v>
      </c>
      <c r="L145" s="29">
        <v>1230500</v>
      </c>
      <c r="M145" s="19">
        <v>1.4</v>
      </c>
      <c r="N145" s="26">
        <f t="shared" si="57"/>
        <v>1722700</v>
      </c>
      <c r="O145" s="59">
        <v>0.75</v>
      </c>
      <c r="P145" s="25">
        <v>1</v>
      </c>
      <c r="Q145" s="25">
        <f t="shared" si="58"/>
        <v>0.75</v>
      </c>
      <c r="R145" s="25">
        <v>1</v>
      </c>
      <c r="S145" s="24">
        <f t="shared" si="59"/>
        <v>1292025</v>
      </c>
    </row>
    <row r="146" spans="1:19" ht="15.75" x14ac:dyDescent="0.25">
      <c r="A146" s="71"/>
      <c r="B146" s="8">
        <f t="shared" si="60"/>
        <v>106</v>
      </c>
      <c r="C146" s="76"/>
      <c r="D146" s="15" t="s">
        <v>20</v>
      </c>
      <c r="E146" s="15" t="s">
        <v>147</v>
      </c>
      <c r="F146" s="72"/>
      <c r="G146" s="53">
        <v>1</v>
      </c>
      <c r="H146" s="15">
        <v>1</v>
      </c>
      <c r="I146" s="8" t="s">
        <v>23</v>
      </c>
      <c r="J146" s="15" t="s">
        <v>27</v>
      </c>
      <c r="K146" s="15" t="s">
        <v>23</v>
      </c>
      <c r="L146" s="29">
        <v>1230500</v>
      </c>
      <c r="M146" s="19">
        <v>1.4</v>
      </c>
      <c r="N146" s="26">
        <f t="shared" si="57"/>
        <v>1722700</v>
      </c>
      <c r="O146" s="59">
        <v>0.9</v>
      </c>
      <c r="P146" s="25">
        <v>1</v>
      </c>
      <c r="Q146" s="25">
        <f t="shared" si="58"/>
        <v>0.9</v>
      </c>
      <c r="R146" s="25">
        <v>1</v>
      </c>
      <c r="S146" s="24">
        <f t="shared" si="59"/>
        <v>1550430</v>
      </c>
    </row>
    <row r="147" spans="1:19" ht="15.75" x14ac:dyDescent="0.25">
      <c r="A147" s="71"/>
      <c r="B147" s="8">
        <f t="shared" si="60"/>
        <v>107</v>
      </c>
      <c r="C147" s="76"/>
      <c r="D147" s="15" t="s">
        <v>20</v>
      </c>
      <c r="E147" s="15" t="s">
        <v>148</v>
      </c>
      <c r="F147" s="72"/>
      <c r="G147" s="53">
        <v>42</v>
      </c>
      <c r="H147" s="15">
        <v>1</v>
      </c>
      <c r="I147" s="8" t="s">
        <v>23</v>
      </c>
      <c r="J147" s="15" t="s">
        <v>27</v>
      </c>
      <c r="K147" s="15" t="s">
        <v>23</v>
      </c>
      <c r="L147" s="29">
        <v>1230500</v>
      </c>
      <c r="M147" s="19">
        <v>1.4</v>
      </c>
      <c r="N147" s="26">
        <f t="shared" si="57"/>
        <v>1722700</v>
      </c>
      <c r="O147" s="59">
        <v>0.9</v>
      </c>
      <c r="P147" s="25">
        <v>1.0149999999999999</v>
      </c>
      <c r="Q147" s="25">
        <f t="shared" si="58"/>
        <v>0.91349999999999998</v>
      </c>
      <c r="R147" s="25">
        <v>1.0149999999999999</v>
      </c>
      <c r="S147" s="24">
        <f t="shared" si="59"/>
        <v>1573686.45</v>
      </c>
    </row>
    <row r="148" spans="1:19" ht="15.75" x14ac:dyDescent="0.25">
      <c r="A148" s="71"/>
      <c r="B148" s="8">
        <f t="shared" si="60"/>
        <v>108</v>
      </c>
      <c r="C148" s="76"/>
      <c r="D148" s="15" t="s">
        <v>20</v>
      </c>
      <c r="E148" s="15" t="s">
        <v>149</v>
      </c>
      <c r="F148" s="72"/>
      <c r="G148" s="53">
        <v>86</v>
      </c>
      <c r="H148" s="15">
        <v>2</v>
      </c>
      <c r="I148" s="8" t="s">
        <v>27</v>
      </c>
      <c r="J148" s="15" t="s">
        <v>27</v>
      </c>
      <c r="K148" s="15" t="s">
        <v>27</v>
      </c>
      <c r="L148" s="29">
        <v>1230500</v>
      </c>
      <c r="M148" s="19">
        <v>1.4</v>
      </c>
      <c r="N148" s="26">
        <f t="shared" si="57"/>
        <v>1722700</v>
      </c>
      <c r="O148" s="59">
        <v>1</v>
      </c>
      <c r="P148" s="25">
        <v>1.0269999999999999</v>
      </c>
      <c r="Q148" s="25">
        <f t="shared" si="58"/>
        <v>1.0269999999999999</v>
      </c>
      <c r="R148" s="25">
        <v>1.0269999999999999</v>
      </c>
      <c r="S148" s="24">
        <f t="shared" si="59"/>
        <v>1769212.9</v>
      </c>
    </row>
    <row r="149" spans="1:19" ht="15.75" x14ac:dyDescent="0.25">
      <c r="A149" s="71">
        <v>17</v>
      </c>
      <c r="B149" s="8"/>
      <c r="C149" s="76" t="s">
        <v>150</v>
      </c>
      <c r="D149" s="15"/>
      <c r="E149" s="16" t="s">
        <v>19</v>
      </c>
      <c r="F149" s="10"/>
      <c r="G149" s="53"/>
      <c r="H149" s="15"/>
      <c r="I149" s="17"/>
      <c r="J149" s="16"/>
      <c r="K149" s="16"/>
      <c r="L149" s="31"/>
      <c r="M149" s="19"/>
      <c r="N149" s="32">
        <f>N150+N158+N182</f>
        <v>55126260</v>
      </c>
      <c r="O149" s="59"/>
      <c r="P149" s="19"/>
      <c r="Q149" s="19"/>
      <c r="R149" s="19"/>
      <c r="S149" s="32">
        <f>S150+S158+S182</f>
        <v>46043506.250000007</v>
      </c>
    </row>
    <row r="150" spans="1:19" ht="15.75" x14ac:dyDescent="0.25">
      <c r="A150" s="71"/>
      <c r="B150" s="8"/>
      <c r="C150" s="76"/>
      <c r="D150" s="15"/>
      <c r="E150" s="15" t="s">
        <v>19</v>
      </c>
      <c r="F150" s="72" t="s">
        <v>22</v>
      </c>
      <c r="G150" s="53"/>
      <c r="H150" s="15"/>
      <c r="I150" s="8"/>
      <c r="J150" s="15"/>
      <c r="K150" s="15"/>
      <c r="L150" s="31"/>
      <c r="M150" s="19"/>
      <c r="N150" s="32">
        <f>SUM(N151:N157)</f>
        <v>12058900</v>
      </c>
      <c r="O150" s="59"/>
      <c r="P150" s="19"/>
      <c r="Q150" s="19"/>
      <c r="R150" s="19"/>
      <c r="S150" s="32">
        <f>SUM(S151:S157)</f>
        <v>7777990.5099999998</v>
      </c>
    </row>
    <row r="151" spans="1:19" ht="15.75" x14ac:dyDescent="0.25">
      <c r="A151" s="71"/>
      <c r="B151" s="8">
        <f>B148+1</f>
        <v>109</v>
      </c>
      <c r="C151" s="76"/>
      <c r="D151" s="15" t="s">
        <v>20</v>
      </c>
      <c r="E151" s="15" t="s">
        <v>151</v>
      </c>
      <c r="F151" s="72"/>
      <c r="G151" s="53">
        <v>16</v>
      </c>
      <c r="H151" s="15">
        <v>1</v>
      </c>
      <c r="I151" s="8" t="s">
        <v>23</v>
      </c>
      <c r="J151" s="15" t="s">
        <v>23</v>
      </c>
      <c r="K151" s="15" t="s">
        <v>27</v>
      </c>
      <c r="L151" s="29">
        <v>1230500</v>
      </c>
      <c r="M151" s="19">
        <v>1.4</v>
      </c>
      <c r="N151" s="26">
        <f t="shared" ref="N151:N157" si="61">L151*M151</f>
        <v>1722700</v>
      </c>
      <c r="O151" s="59">
        <v>0.75</v>
      </c>
      <c r="P151" s="25">
        <v>1.0069999999999999</v>
      </c>
      <c r="Q151" s="25">
        <f t="shared" ref="Q151:Q157" si="62">O151*P151</f>
        <v>0.75524999999999998</v>
      </c>
      <c r="R151" s="25">
        <v>1.0069999999999999</v>
      </c>
      <c r="S151" s="24">
        <f t="shared" ref="S151:S157" si="63">ROUND(N151*Q151,2)</f>
        <v>1301069.18</v>
      </c>
    </row>
    <row r="152" spans="1:19" ht="15.75" x14ac:dyDescent="0.25">
      <c r="A152" s="71"/>
      <c r="B152" s="8">
        <f t="shared" ref="B152:B157" si="64">B151+1</f>
        <v>110</v>
      </c>
      <c r="C152" s="76"/>
      <c r="D152" s="15" t="s">
        <v>20</v>
      </c>
      <c r="E152" s="15" t="s">
        <v>152</v>
      </c>
      <c r="F152" s="72"/>
      <c r="G152" s="53">
        <v>11</v>
      </c>
      <c r="H152" s="15">
        <v>1</v>
      </c>
      <c r="I152" s="8" t="s">
        <v>23</v>
      </c>
      <c r="J152" s="15" t="s">
        <v>23</v>
      </c>
      <c r="K152" s="15" t="s">
        <v>27</v>
      </c>
      <c r="L152" s="29">
        <v>1230500</v>
      </c>
      <c r="M152" s="19">
        <v>1.4</v>
      </c>
      <c r="N152" s="26">
        <f t="shared" si="61"/>
        <v>1722700</v>
      </c>
      <c r="O152" s="59">
        <v>0.75</v>
      </c>
      <c r="P152" s="25">
        <v>1.0049999999999999</v>
      </c>
      <c r="Q152" s="25">
        <f t="shared" si="62"/>
        <v>0.75374999999999992</v>
      </c>
      <c r="R152" s="25">
        <v>1.0049999999999999</v>
      </c>
      <c r="S152" s="24">
        <f t="shared" si="63"/>
        <v>1298485.1299999999</v>
      </c>
    </row>
    <row r="153" spans="1:19" ht="15.75" x14ac:dyDescent="0.25">
      <c r="A153" s="71"/>
      <c r="B153" s="8">
        <f t="shared" si="64"/>
        <v>111</v>
      </c>
      <c r="C153" s="76"/>
      <c r="D153" s="15" t="s">
        <v>20</v>
      </c>
      <c r="E153" s="15" t="s">
        <v>153</v>
      </c>
      <c r="F153" s="72"/>
      <c r="G153" s="53">
        <v>10</v>
      </c>
      <c r="H153" s="15">
        <v>1</v>
      </c>
      <c r="I153" s="8" t="s">
        <v>23</v>
      </c>
      <c r="J153" s="15" t="s">
        <v>23</v>
      </c>
      <c r="K153" s="15" t="s">
        <v>27</v>
      </c>
      <c r="L153" s="29">
        <v>1230500</v>
      </c>
      <c r="M153" s="19">
        <v>1.4</v>
      </c>
      <c r="N153" s="26">
        <f t="shared" si="61"/>
        <v>1722700</v>
      </c>
      <c r="O153" s="59">
        <v>0.75</v>
      </c>
      <c r="P153" s="25">
        <v>1.004</v>
      </c>
      <c r="Q153" s="25">
        <f t="shared" si="62"/>
        <v>0.753</v>
      </c>
      <c r="R153" s="25">
        <v>1.004</v>
      </c>
      <c r="S153" s="24">
        <f t="shared" si="63"/>
        <v>1297193.1000000001</v>
      </c>
    </row>
    <row r="154" spans="1:19" ht="15.75" x14ac:dyDescent="0.25">
      <c r="A154" s="71"/>
      <c r="B154" s="8">
        <f t="shared" si="64"/>
        <v>112</v>
      </c>
      <c r="C154" s="76"/>
      <c r="D154" s="15" t="s">
        <v>20</v>
      </c>
      <c r="E154" s="15" t="s">
        <v>154</v>
      </c>
      <c r="F154" s="72"/>
      <c r="G154" s="53">
        <v>10</v>
      </c>
      <c r="H154" s="15">
        <v>1</v>
      </c>
      <c r="I154" s="8" t="s">
        <v>23</v>
      </c>
      <c r="J154" s="15" t="s">
        <v>23</v>
      </c>
      <c r="K154" s="15" t="s">
        <v>27</v>
      </c>
      <c r="L154" s="29">
        <v>1230500</v>
      </c>
      <c r="M154" s="19">
        <v>1.4</v>
      </c>
      <c r="N154" s="26">
        <f t="shared" si="61"/>
        <v>1722700</v>
      </c>
      <c r="O154" s="59">
        <v>0.75</v>
      </c>
      <c r="P154" s="25">
        <v>1.004</v>
      </c>
      <c r="Q154" s="25">
        <f t="shared" si="62"/>
        <v>0.753</v>
      </c>
      <c r="R154" s="25">
        <v>1.004</v>
      </c>
      <c r="S154" s="24">
        <f t="shared" si="63"/>
        <v>1297193.1000000001</v>
      </c>
    </row>
    <row r="155" spans="1:19" ht="15.75" x14ac:dyDescent="0.25">
      <c r="A155" s="71"/>
      <c r="B155" s="8">
        <f t="shared" si="64"/>
        <v>113</v>
      </c>
      <c r="C155" s="76"/>
      <c r="D155" s="15" t="s">
        <v>20</v>
      </c>
      <c r="E155" s="15" t="s">
        <v>155</v>
      </c>
      <c r="F155" s="72"/>
      <c r="G155" s="53">
        <v>8</v>
      </c>
      <c r="H155" s="15">
        <v>0</v>
      </c>
      <c r="I155" s="8" t="s">
        <v>23</v>
      </c>
      <c r="J155" s="15" t="s">
        <v>23</v>
      </c>
      <c r="K155" s="15" t="s">
        <v>23</v>
      </c>
      <c r="L155" s="29">
        <v>1230500</v>
      </c>
      <c r="M155" s="19">
        <v>1.4</v>
      </c>
      <c r="N155" s="26">
        <f t="shared" si="61"/>
        <v>1722700</v>
      </c>
      <c r="O155" s="59">
        <v>0.5</v>
      </c>
      <c r="P155" s="25">
        <v>1</v>
      </c>
      <c r="Q155" s="25">
        <f t="shared" si="62"/>
        <v>0.5</v>
      </c>
      <c r="R155" s="25">
        <v>1</v>
      </c>
      <c r="S155" s="24">
        <f t="shared" si="63"/>
        <v>861350</v>
      </c>
    </row>
    <row r="156" spans="1:19" ht="15.75" x14ac:dyDescent="0.25">
      <c r="A156" s="71"/>
      <c r="B156" s="8">
        <f t="shared" si="64"/>
        <v>114</v>
      </c>
      <c r="C156" s="76"/>
      <c r="D156" s="15" t="s">
        <v>20</v>
      </c>
      <c r="E156" s="15" t="s">
        <v>156</v>
      </c>
      <c r="F156" s="72"/>
      <c r="G156" s="53">
        <v>14</v>
      </c>
      <c r="H156" s="15">
        <v>0</v>
      </c>
      <c r="I156" s="8" t="s">
        <v>23</v>
      </c>
      <c r="J156" s="15" t="s">
        <v>23</v>
      </c>
      <c r="K156" s="15" t="s">
        <v>23</v>
      </c>
      <c r="L156" s="29">
        <v>1230500</v>
      </c>
      <c r="M156" s="19">
        <v>1.4</v>
      </c>
      <c r="N156" s="26">
        <f t="shared" si="61"/>
        <v>1722700</v>
      </c>
      <c r="O156" s="59">
        <v>0.5</v>
      </c>
      <c r="P156" s="25">
        <v>1</v>
      </c>
      <c r="Q156" s="25">
        <f t="shared" si="62"/>
        <v>0.5</v>
      </c>
      <c r="R156" s="25">
        <v>1</v>
      </c>
      <c r="S156" s="24">
        <f t="shared" si="63"/>
        <v>861350</v>
      </c>
    </row>
    <row r="157" spans="1:19" ht="15.75" x14ac:dyDescent="0.25">
      <c r="A157" s="71"/>
      <c r="B157" s="8">
        <f t="shared" si="64"/>
        <v>115</v>
      </c>
      <c r="C157" s="76"/>
      <c r="D157" s="15" t="s">
        <v>20</v>
      </c>
      <c r="E157" s="15" t="s">
        <v>157</v>
      </c>
      <c r="F157" s="72"/>
      <c r="G157" s="53">
        <v>3</v>
      </c>
      <c r="H157" s="15">
        <v>0</v>
      </c>
      <c r="I157" s="8" t="s">
        <v>23</v>
      </c>
      <c r="J157" s="15" t="s">
        <v>23</v>
      </c>
      <c r="K157" s="15" t="s">
        <v>23</v>
      </c>
      <c r="L157" s="29">
        <v>1230500</v>
      </c>
      <c r="M157" s="19">
        <v>1.4</v>
      </c>
      <c r="N157" s="26">
        <f t="shared" si="61"/>
        <v>1722700</v>
      </c>
      <c r="O157" s="59">
        <v>0.5</v>
      </c>
      <c r="P157" s="25">
        <v>1</v>
      </c>
      <c r="Q157" s="25">
        <f t="shared" si="62"/>
        <v>0.5</v>
      </c>
      <c r="R157" s="25">
        <v>1</v>
      </c>
      <c r="S157" s="24">
        <f t="shared" si="63"/>
        <v>861350</v>
      </c>
    </row>
    <row r="158" spans="1:19" ht="15.75" x14ac:dyDescent="0.25">
      <c r="A158" s="71"/>
      <c r="B158" s="8"/>
      <c r="C158" s="76"/>
      <c r="D158" s="15"/>
      <c r="E158" s="15" t="s">
        <v>19</v>
      </c>
      <c r="F158" s="72" t="s">
        <v>26</v>
      </c>
      <c r="G158" s="53"/>
      <c r="H158" s="15"/>
      <c r="I158" s="8"/>
      <c r="J158" s="15"/>
      <c r="K158" s="15"/>
      <c r="L158" s="31"/>
      <c r="M158" s="19"/>
      <c r="N158" s="32">
        <f>SUM(N159:N181)</f>
        <v>39622100</v>
      </c>
      <c r="O158" s="59"/>
      <c r="P158" s="19"/>
      <c r="Q158" s="19"/>
      <c r="R158" s="19"/>
      <c r="S158" s="32">
        <f>SUM(S159:S181)</f>
        <v>35059356.780000009</v>
      </c>
    </row>
    <row r="159" spans="1:19" ht="15.75" x14ac:dyDescent="0.25">
      <c r="A159" s="71"/>
      <c r="B159" s="8">
        <f>B157+1</f>
        <v>116</v>
      </c>
      <c r="C159" s="76"/>
      <c r="D159" s="15" t="s">
        <v>20</v>
      </c>
      <c r="E159" s="15" t="s">
        <v>158</v>
      </c>
      <c r="F159" s="72"/>
      <c r="G159" s="53">
        <v>116</v>
      </c>
      <c r="H159" s="15">
        <v>1</v>
      </c>
      <c r="I159" s="8" t="s">
        <v>23</v>
      </c>
      <c r="J159" s="15" t="s">
        <v>27</v>
      </c>
      <c r="K159" s="15" t="s">
        <v>23</v>
      </c>
      <c r="L159" s="29">
        <v>1230500</v>
      </c>
      <c r="M159" s="19">
        <v>1.4</v>
      </c>
      <c r="N159" s="26">
        <f t="shared" ref="N159:N181" si="65">L159*M159</f>
        <v>1722700</v>
      </c>
      <c r="O159" s="59">
        <v>0.9</v>
      </c>
      <c r="P159" s="25">
        <v>1.0409999999999999</v>
      </c>
      <c r="Q159" s="25">
        <f t="shared" ref="Q159:Q181" si="66">O159*P159</f>
        <v>0.93689999999999996</v>
      </c>
      <c r="R159" s="25">
        <v>1.0409999999999999</v>
      </c>
      <c r="S159" s="24">
        <f t="shared" ref="S159:S181" si="67">ROUND(N159*Q159,2)</f>
        <v>1613997.63</v>
      </c>
    </row>
    <row r="160" spans="1:19" ht="15.75" x14ac:dyDescent="0.25">
      <c r="A160" s="71"/>
      <c r="B160" s="8">
        <f>B159+1</f>
        <v>117</v>
      </c>
      <c r="C160" s="76"/>
      <c r="D160" s="15" t="s">
        <v>20</v>
      </c>
      <c r="E160" s="15" t="s">
        <v>159</v>
      </c>
      <c r="F160" s="72"/>
      <c r="G160" s="53">
        <v>127</v>
      </c>
      <c r="H160" s="15">
        <v>0</v>
      </c>
      <c r="I160" s="8" t="s">
        <v>23</v>
      </c>
      <c r="J160" s="15" t="s">
        <v>27</v>
      </c>
      <c r="K160" s="15" t="s">
        <v>23</v>
      </c>
      <c r="L160" s="29">
        <v>1230500</v>
      </c>
      <c r="M160" s="19">
        <v>1.4</v>
      </c>
      <c r="N160" s="26">
        <f t="shared" si="65"/>
        <v>1722700</v>
      </c>
      <c r="O160" s="59">
        <v>0.75</v>
      </c>
      <c r="P160" s="25">
        <v>1</v>
      </c>
      <c r="Q160" s="25">
        <f t="shared" si="66"/>
        <v>0.75</v>
      </c>
      <c r="R160" s="25">
        <v>1</v>
      </c>
      <c r="S160" s="24">
        <f t="shared" si="67"/>
        <v>1292025</v>
      </c>
    </row>
    <row r="161" spans="1:19" ht="15.75" x14ac:dyDescent="0.25">
      <c r="A161" s="71"/>
      <c r="B161" s="8">
        <f t="shared" ref="B161:B181" si="68">B160+1</f>
        <v>118</v>
      </c>
      <c r="C161" s="76"/>
      <c r="D161" s="15" t="s">
        <v>20</v>
      </c>
      <c r="E161" s="15" t="s">
        <v>160</v>
      </c>
      <c r="F161" s="72"/>
      <c r="G161" s="53">
        <v>17</v>
      </c>
      <c r="H161" s="15">
        <v>1</v>
      </c>
      <c r="I161" s="8" t="s">
        <v>23</v>
      </c>
      <c r="J161" s="15" t="s">
        <v>27</v>
      </c>
      <c r="K161" s="15" t="s">
        <v>23</v>
      </c>
      <c r="L161" s="29">
        <v>1230500</v>
      </c>
      <c r="M161" s="19">
        <v>1.4</v>
      </c>
      <c r="N161" s="26">
        <f t="shared" si="65"/>
        <v>1722700</v>
      </c>
      <c r="O161" s="59">
        <v>0.9</v>
      </c>
      <c r="P161" s="25">
        <v>1.006</v>
      </c>
      <c r="Q161" s="25">
        <f t="shared" si="66"/>
        <v>0.90539999999999998</v>
      </c>
      <c r="R161" s="25">
        <v>1.006</v>
      </c>
      <c r="S161" s="24">
        <f t="shared" si="67"/>
        <v>1559732.58</v>
      </c>
    </row>
    <row r="162" spans="1:19" ht="15.75" x14ac:dyDescent="0.25">
      <c r="A162" s="71"/>
      <c r="B162" s="8">
        <f t="shared" si="68"/>
        <v>119</v>
      </c>
      <c r="C162" s="76"/>
      <c r="D162" s="15" t="s">
        <v>20</v>
      </c>
      <c r="E162" s="15" t="s">
        <v>161</v>
      </c>
      <c r="F162" s="72"/>
      <c r="G162" s="53">
        <v>46</v>
      </c>
      <c r="H162" s="15">
        <v>1</v>
      </c>
      <c r="I162" s="8" t="s">
        <v>23</v>
      </c>
      <c r="J162" s="15" t="s">
        <v>27</v>
      </c>
      <c r="K162" s="15" t="s">
        <v>23</v>
      </c>
      <c r="L162" s="29">
        <v>1230500</v>
      </c>
      <c r="M162" s="19">
        <v>1.4</v>
      </c>
      <c r="N162" s="26">
        <f t="shared" si="65"/>
        <v>1722700</v>
      </c>
      <c r="O162" s="59">
        <v>0.9</v>
      </c>
      <c r="P162" s="25">
        <v>1.016</v>
      </c>
      <c r="Q162" s="25">
        <f t="shared" si="66"/>
        <v>0.91439999999999999</v>
      </c>
      <c r="R162" s="25">
        <v>1.016</v>
      </c>
      <c r="S162" s="24">
        <f t="shared" si="67"/>
        <v>1575236.88</v>
      </c>
    </row>
    <row r="163" spans="1:19" ht="15.75" x14ac:dyDescent="0.25">
      <c r="A163" s="71"/>
      <c r="B163" s="8">
        <f t="shared" si="68"/>
        <v>120</v>
      </c>
      <c r="C163" s="76"/>
      <c r="D163" s="15" t="s">
        <v>20</v>
      </c>
      <c r="E163" s="15" t="s">
        <v>162</v>
      </c>
      <c r="F163" s="72"/>
      <c r="G163" s="53">
        <v>110</v>
      </c>
      <c r="H163" s="15">
        <v>1</v>
      </c>
      <c r="I163" s="8" t="s">
        <v>23</v>
      </c>
      <c r="J163" s="15" t="s">
        <v>27</v>
      </c>
      <c r="K163" s="15" t="s">
        <v>23</v>
      </c>
      <c r="L163" s="29">
        <v>1230500</v>
      </c>
      <c r="M163" s="19">
        <v>1.4</v>
      </c>
      <c r="N163" s="26">
        <f t="shared" si="65"/>
        <v>1722700</v>
      </c>
      <c r="O163" s="59">
        <v>0.9</v>
      </c>
      <c r="P163" s="25">
        <v>1.038</v>
      </c>
      <c r="Q163" s="25">
        <f t="shared" si="66"/>
        <v>0.93420000000000003</v>
      </c>
      <c r="R163" s="25">
        <v>1.038</v>
      </c>
      <c r="S163" s="24">
        <f t="shared" si="67"/>
        <v>1609346.34</v>
      </c>
    </row>
    <row r="164" spans="1:19" ht="15.75" x14ac:dyDescent="0.25">
      <c r="A164" s="71"/>
      <c r="B164" s="8">
        <f t="shared" si="68"/>
        <v>121</v>
      </c>
      <c r="C164" s="76"/>
      <c r="D164" s="15" t="s">
        <v>20</v>
      </c>
      <c r="E164" s="15" t="s">
        <v>163</v>
      </c>
      <c r="F164" s="72"/>
      <c r="G164" s="53">
        <v>48</v>
      </c>
      <c r="H164" s="15">
        <v>1</v>
      </c>
      <c r="I164" s="8" t="s">
        <v>23</v>
      </c>
      <c r="J164" s="15" t="s">
        <v>27</v>
      </c>
      <c r="K164" s="15" t="s">
        <v>23</v>
      </c>
      <c r="L164" s="29">
        <v>1230500</v>
      </c>
      <c r="M164" s="19">
        <v>1.4</v>
      </c>
      <c r="N164" s="26">
        <f t="shared" si="65"/>
        <v>1722700</v>
      </c>
      <c r="O164" s="59">
        <v>0.9</v>
      </c>
      <c r="P164" s="25">
        <v>1.0169999999999999</v>
      </c>
      <c r="Q164" s="25">
        <f t="shared" si="66"/>
        <v>0.91529999999999989</v>
      </c>
      <c r="R164" s="25">
        <v>1.0169999999999999</v>
      </c>
      <c r="S164" s="24">
        <f t="shared" si="67"/>
        <v>1576787.31</v>
      </c>
    </row>
    <row r="165" spans="1:19" ht="15.75" x14ac:dyDescent="0.25">
      <c r="A165" s="71"/>
      <c r="B165" s="8">
        <f t="shared" si="68"/>
        <v>122</v>
      </c>
      <c r="C165" s="76"/>
      <c r="D165" s="15" t="s">
        <v>20</v>
      </c>
      <c r="E165" s="15" t="s">
        <v>164</v>
      </c>
      <c r="F165" s="72"/>
      <c r="G165" s="53">
        <v>49</v>
      </c>
      <c r="H165" s="15">
        <v>1</v>
      </c>
      <c r="I165" s="8" t="s">
        <v>23</v>
      </c>
      <c r="J165" s="15" t="s">
        <v>27</v>
      </c>
      <c r="K165" s="15" t="s">
        <v>23</v>
      </c>
      <c r="L165" s="29">
        <v>1230500</v>
      </c>
      <c r="M165" s="19">
        <v>1.4</v>
      </c>
      <c r="N165" s="26">
        <f t="shared" si="65"/>
        <v>1722700</v>
      </c>
      <c r="O165" s="59">
        <v>0.9</v>
      </c>
      <c r="P165" s="25">
        <v>1.0169999999999999</v>
      </c>
      <c r="Q165" s="25">
        <f t="shared" si="66"/>
        <v>0.91529999999999989</v>
      </c>
      <c r="R165" s="25">
        <v>1.0169999999999999</v>
      </c>
      <c r="S165" s="24">
        <f t="shared" si="67"/>
        <v>1576787.31</v>
      </c>
    </row>
    <row r="166" spans="1:19" ht="15.75" x14ac:dyDescent="0.25">
      <c r="A166" s="71"/>
      <c r="B166" s="8">
        <f t="shared" si="68"/>
        <v>123</v>
      </c>
      <c r="C166" s="76"/>
      <c r="D166" s="15" t="s">
        <v>20</v>
      </c>
      <c r="E166" s="15" t="s">
        <v>165</v>
      </c>
      <c r="F166" s="72"/>
      <c r="G166" s="53">
        <v>141</v>
      </c>
      <c r="H166" s="15">
        <v>1</v>
      </c>
      <c r="I166" s="8" t="s">
        <v>23</v>
      </c>
      <c r="J166" s="15" t="s">
        <v>27</v>
      </c>
      <c r="K166" s="15" t="s">
        <v>23</v>
      </c>
      <c r="L166" s="29">
        <v>1230500</v>
      </c>
      <c r="M166" s="19">
        <v>1.4</v>
      </c>
      <c r="N166" s="26">
        <f t="shared" si="65"/>
        <v>1722700</v>
      </c>
      <c r="O166" s="59">
        <v>0.9</v>
      </c>
      <c r="P166" s="25">
        <v>1.0489999999999999</v>
      </c>
      <c r="Q166" s="25">
        <f t="shared" si="66"/>
        <v>0.94409999999999994</v>
      </c>
      <c r="R166" s="25">
        <v>1.0489999999999999</v>
      </c>
      <c r="S166" s="24">
        <f t="shared" si="67"/>
        <v>1626401.07</v>
      </c>
    </row>
    <row r="167" spans="1:19" ht="15.75" x14ac:dyDescent="0.25">
      <c r="A167" s="71"/>
      <c r="B167" s="8">
        <f t="shared" si="68"/>
        <v>124</v>
      </c>
      <c r="C167" s="76"/>
      <c r="D167" s="15" t="s">
        <v>20</v>
      </c>
      <c r="E167" s="15" t="s">
        <v>166</v>
      </c>
      <c r="F167" s="72"/>
      <c r="G167" s="53">
        <v>80</v>
      </c>
      <c r="H167" s="15">
        <v>1</v>
      </c>
      <c r="I167" s="8" t="s">
        <v>23</v>
      </c>
      <c r="J167" s="15" t="s">
        <v>27</v>
      </c>
      <c r="K167" s="15" t="s">
        <v>23</v>
      </c>
      <c r="L167" s="29">
        <v>1230500</v>
      </c>
      <c r="M167" s="19">
        <v>1.4</v>
      </c>
      <c r="N167" s="26">
        <f t="shared" si="65"/>
        <v>1722700</v>
      </c>
      <c r="O167" s="59">
        <v>0.9</v>
      </c>
      <c r="P167" s="25">
        <v>1.028</v>
      </c>
      <c r="Q167" s="25">
        <f t="shared" si="66"/>
        <v>0.92520000000000002</v>
      </c>
      <c r="R167" s="25">
        <v>1.028</v>
      </c>
      <c r="S167" s="24">
        <f t="shared" si="67"/>
        <v>1593842.04</v>
      </c>
    </row>
    <row r="168" spans="1:19" ht="15.75" x14ac:dyDescent="0.25">
      <c r="A168" s="71"/>
      <c r="B168" s="8">
        <f t="shared" si="68"/>
        <v>125</v>
      </c>
      <c r="C168" s="76"/>
      <c r="D168" s="15" t="s">
        <v>20</v>
      </c>
      <c r="E168" s="15" t="s">
        <v>167</v>
      </c>
      <c r="F168" s="72"/>
      <c r="G168" s="53">
        <v>34</v>
      </c>
      <c r="H168" s="15">
        <v>1</v>
      </c>
      <c r="I168" s="8" t="s">
        <v>23</v>
      </c>
      <c r="J168" s="15" t="s">
        <v>27</v>
      </c>
      <c r="K168" s="15" t="s">
        <v>23</v>
      </c>
      <c r="L168" s="29">
        <v>1230500</v>
      </c>
      <c r="M168" s="19">
        <v>1.4</v>
      </c>
      <c r="N168" s="26">
        <f t="shared" si="65"/>
        <v>1722700</v>
      </c>
      <c r="O168" s="59">
        <v>0.9</v>
      </c>
      <c r="P168" s="25">
        <v>1.012</v>
      </c>
      <c r="Q168" s="25">
        <f t="shared" si="66"/>
        <v>0.91080000000000005</v>
      </c>
      <c r="R168" s="25">
        <v>1.012</v>
      </c>
      <c r="S168" s="24">
        <f t="shared" si="67"/>
        <v>1569035.16</v>
      </c>
    </row>
    <row r="169" spans="1:19" ht="15.75" x14ac:dyDescent="0.25">
      <c r="A169" s="71"/>
      <c r="B169" s="8">
        <f t="shared" si="68"/>
        <v>126</v>
      </c>
      <c r="C169" s="76"/>
      <c r="D169" s="15" t="s">
        <v>20</v>
      </c>
      <c r="E169" s="15" t="s">
        <v>168</v>
      </c>
      <c r="F169" s="72"/>
      <c r="G169" s="53">
        <v>10</v>
      </c>
      <c r="H169" s="15">
        <v>0</v>
      </c>
      <c r="I169" s="8" t="s">
        <v>23</v>
      </c>
      <c r="J169" s="15" t="s">
        <v>27</v>
      </c>
      <c r="K169" s="15" t="s">
        <v>23</v>
      </c>
      <c r="L169" s="29">
        <v>1230500</v>
      </c>
      <c r="M169" s="19">
        <v>1.4</v>
      </c>
      <c r="N169" s="26">
        <f t="shared" si="65"/>
        <v>1722700</v>
      </c>
      <c r="O169" s="59">
        <v>0.75</v>
      </c>
      <c r="P169" s="25">
        <v>1</v>
      </c>
      <c r="Q169" s="25">
        <f t="shared" si="66"/>
        <v>0.75</v>
      </c>
      <c r="R169" s="25">
        <v>1</v>
      </c>
      <c r="S169" s="24">
        <f t="shared" si="67"/>
        <v>1292025</v>
      </c>
    </row>
    <row r="170" spans="1:19" ht="15.75" x14ac:dyDescent="0.25">
      <c r="A170" s="71"/>
      <c r="B170" s="8">
        <f t="shared" si="68"/>
        <v>127</v>
      </c>
      <c r="C170" s="76"/>
      <c r="D170" s="15" t="s">
        <v>20</v>
      </c>
      <c r="E170" s="15" t="s">
        <v>169</v>
      </c>
      <c r="F170" s="72"/>
      <c r="G170" s="53">
        <v>28</v>
      </c>
      <c r="H170" s="15">
        <v>1</v>
      </c>
      <c r="I170" s="8" t="s">
        <v>23</v>
      </c>
      <c r="J170" s="15" t="s">
        <v>27</v>
      </c>
      <c r="K170" s="15" t="s">
        <v>23</v>
      </c>
      <c r="L170" s="29">
        <v>1230500</v>
      </c>
      <c r="M170" s="19">
        <v>1.4</v>
      </c>
      <c r="N170" s="26">
        <f t="shared" si="65"/>
        <v>1722700</v>
      </c>
      <c r="O170" s="59">
        <v>0.9</v>
      </c>
      <c r="P170" s="25">
        <v>1.01</v>
      </c>
      <c r="Q170" s="25">
        <f t="shared" si="66"/>
        <v>0.90900000000000003</v>
      </c>
      <c r="R170" s="25">
        <v>1.01</v>
      </c>
      <c r="S170" s="24">
        <f t="shared" si="67"/>
        <v>1565934.3</v>
      </c>
    </row>
    <row r="171" spans="1:19" ht="15.75" x14ac:dyDescent="0.25">
      <c r="A171" s="71"/>
      <c r="B171" s="8">
        <f>B170+1</f>
        <v>128</v>
      </c>
      <c r="C171" s="76"/>
      <c r="D171" s="15" t="s">
        <v>20</v>
      </c>
      <c r="E171" s="15" t="s">
        <v>170</v>
      </c>
      <c r="F171" s="72"/>
      <c r="G171" s="53">
        <v>201</v>
      </c>
      <c r="H171" s="15">
        <v>1</v>
      </c>
      <c r="I171" s="8" t="s">
        <v>23</v>
      </c>
      <c r="J171" s="15" t="s">
        <v>27</v>
      </c>
      <c r="K171" s="15" t="s">
        <v>23</v>
      </c>
      <c r="L171" s="29">
        <v>1230500</v>
      </c>
      <c r="M171" s="19">
        <v>1.4</v>
      </c>
      <c r="N171" s="26">
        <f>L171*M171</f>
        <v>1722700</v>
      </c>
      <c r="O171" s="59">
        <v>0.9</v>
      </c>
      <c r="P171" s="25">
        <v>1.07</v>
      </c>
      <c r="Q171" s="25">
        <f t="shared" si="66"/>
        <v>0.96300000000000008</v>
      </c>
      <c r="R171" s="25">
        <v>1.07</v>
      </c>
      <c r="S171" s="24">
        <f t="shared" si="67"/>
        <v>1658960.1</v>
      </c>
    </row>
    <row r="172" spans="1:19" ht="15.75" x14ac:dyDescent="0.25">
      <c r="A172" s="71"/>
      <c r="B172" s="8">
        <f t="shared" ref="B172:B180" si="69">B171+1</f>
        <v>129</v>
      </c>
      <c r="C172" s="76"/>
      <c r="D172" s="15" t="s">
        <v>20</v>
      </c>
      <c r="E172" s="15" t="s">
        <v>171</v>
      </c>
      <c r="F172" s="72"/>
      <c r="G172" s="53">
        <v>69</v>
      </c>
      <c r="H172" s="15">
        <v>1</v>
      </c>
      <c r="I172" s="8" t="s">
        <v>23</v>
      </c>
      <c r="J172" s="15" t="s">
        <v>27</v>
      </c>
      <c r="K172" s="15" t="s">
        <v>23</v>
      </c>
      <c r="L172" s="29">
        <v>1230500</v>
      </c>
      <c r="M172" s="19">
        <v>1.4</v>
      </c>
      <c r="N172" s="26">
        <f t="shared" si="65"/>
        <v>1722700</v>
      </c>
      <c r="O172" s="59">
        <v>0.9</v>
      </c>
      <c r="P172" s="25">
        <v>1.024</v>
      </c>
      <c r="Q172" s="25">
        <f t="shared" si="66"/>
        <v>0.92160000000000009</v>
      </c>
      <c r="R172" s="25">
        <v>1.024</v>
      </c>
      <c r="S172" s="24">
        <f t="shared" si="67"/>
        <v>1587640.3200000001</v>
      </c>
    </row>
    <row r="173" spans="1:19" ht="15.75" x14ac:dyDescent="0.25">
      <c r="A173" s="71"/>
      <c r="B173" s="8">
        <f t="shared" si="69"/>
        <v>130</v>
      </c>
      <c r="C173" s="76"/>
      <c r="D173" s="15" t="s">
        <v>20</v>
      </c>
      <c r="E173" s="15" t="s">
        <v>172</v>
      </c>
      <c r="F173" s="72"/>
      <c r="G173" s="53">
        <v>21</v>
      </c>
      <c r="H173" s="15">
        <v>1</v>
      </c>
      <c r="I173" s="8" t="s">
        <v>23</v>
      </c>
      <c r="J173" s="15" t="s">
        <v>27</v>
      </c>
      <c r="K173" s="15" t="s">
        <v>23</v>
      </c>
      <c r="L173" s="29">
        <v>1230500</v>
      </c>
      <c r="M173" s="19">
        <v>1.4</v>
      </c>
      <c r="N173" s="26">
        <f t="shared" si="65"/>
        <v>1722700</v>
      </c>
      <c r="O173" s="59">
        <v>0.9</v>
      </c>
      <c r="P173" s="25">
        <v>1.0069999999999999</v>
      </c>
      <c r="Q173" s="25">
        <f t="shared" si="66"/>
        <v>0.90629999999999988</v>
      </c>
      <c r="R173" s="25">
        <v>1.0069999999999999</v>
      </c>
      <c r="S173" s="24">
        <f t="shared" si="67"/>
        <v>1561283.01</v>
      </c>
    </row>
    <row r="174" spans="1:19" ht="15.75" x14ac:dyDescent="0.25">
      <c r="A174" s="71"/>
      <c r="B174" s="8">
        <f t="shared" si="69"/>
        <v>131</v>
      </c>
      <c r="C174" s="76"/>
      <c r="D174" s="15" t="s">
        <v>20</v>
      </c>
      <c r="E174" s="15" t="s">
        <v>173</v>
      </c>
      <c r="F174" s="72"/>
      <c r="G174" s="53">
        <v>70</v>
      </c>
      <c r="H174" s="15">
        <v>1</v>
      </c>
      <c r="I174" s="8" t="s">
        <v>23</v>
      </c>
      <c r="J174" s="15" t="s">
        <v>27</v>
      </c>
      <c r="K174" s="15" t="s">
        <v>23</v>
      </c>
      <c r="L174" s="29">
        <v>1230500</v>
      </c>
      <c r="M174" s="19">
        <v>1.4</v>
      </c>
      <c r="N174" s="26">
        <f t="shared" si="65"/>
        <v>1722700</v>
      </c>
      <c r="O174" s="59">
        <v>0.9</v>
      </c>
      <c r="P174" s="25">
        <v>1.024</v>
      </c>
      <c r="Q174" s="25">
        <f t="shared" si="66"/>
        <v>0.92160000000000009</v>
      </c>
      <c r="R174" s="25">
        <v>1.024</v>
      </c>
      <c r="S174" s="24">
        <f t="shared" si="67"/>
        <v>1587640.3200000001</v>
      </c>
    </row>
    <row r="175" spans="1:19" ht="15.75" x14ac:dyDescent="0.25">
      <c r="A175" s="71"/>
      <c r="B175" s="8">
        <f t="shared" si="69"/>
        <v>132</v>
      </c>
      <c r="C175" s="76"/>
      <c r="D175" s="15" t="s">
        <v>20</v>
      </c>
      <c r="E175" s="15" t="s">
        <v>174</v>
      </c>
      <c r="F175" s="72"/>
      <c r="G175" s="53">
        <v>29</v>
      </c>
      <c r="H175" s="15">
        <v>1</v>
      </c>
      <c r="I175" s="8" t="s">
        <v>23</v>
      </c>
      <c r="J175" s="15" t="s">
        <v>27</v>
      </c>
      <c r="K175" s="15" t="s">
        <v>23</v>
      </c>
      <c r="L175" s="29">
        <v>1230500</v>
      </c>
      <c r="M175" s="19">
        <v>1.4</v>
      </c>
      <c r="N175" s="26">
        <f t="shared" si="65"/>
        <v>1722700</v>
      </c>
      <c r="O175" s="59">
        <v>0.9</v>
      </c>
      <c r="P175" s="25">
        <v>1.01</v>
      </c>
      <c r="Q175" s="25">
        <f t="shared" si="66"/>
        <v>0.90900000000000003</v>
      </c>
      <c r="R175" s="25">
        <v>1.01</v>
      </c>
      <c r="S175" s="24">
        <f t="shared" si="67"/>
        <v>1565934.3</v>
      </c>
    </row>
    <row r="176" spans="1:19" ht="31.5" x14ac:dyDescent="0.25">
      <c r="A176" s="71"/>
      <c r="B176" s="8">
        <f t="shared" si="69"/>
        <v>133</v>
      </c>
      <c r="C176" s="76"/>
      <c r="D176" s="15" t="s">
        <v>20</v>
      </c>
      <c r="E176" s="15" t="s">
        <v>175</v>
      </c>
      <c r="F176" s="72"/>
      <c r="G176" s="53">
        <v>68</v>
      </c>
      <c r="H176" s="15">
        <v>1</v>
      </c>
      <c r="I176" s="8" t="s">
        <v>23</v>
      </c>
      <c r="J176" s="15" t="s">
        <v>27</v>
      </c>
      <c r="K176" s="15" t="s">
        <v>23</v>
      </c>
      <c r="L176" s="29">
        <v>1230500</v>
      </c>
      <c r="M176" s="19">
        <v>1.4</v>
      </c>
      <c r="N176" s="26">
        <f t="shared" si="65"/>
        <v>1722700</v>
      </c>
      <c r="O176" s="59">
        <v>0.9</v>
      </c>
      <c r="P176" s="25">
        <v>1.024</v>
      </c>
      <c r="Q176" s="25">
        <f t="shared" si="66"/>
        <v>0.92160000000000009</v>
      </c>
      <c r="R176" s="25">
        <v>1.024</v>
      </c>
      <c r="S176" s="24">
        <f t="shared" si="67"/>
        <v>1587640.3200000001</v>
      </c>
    </row>
    <row r="177" spans="1:19" ht="15.75" x14ac:dyDescent="0.25">
      <c r="A177" s="71"/>
      <c r="B177" s="8">
        <f t="shared" si="69"/>
        <v>134</v>
      </c>
      <c r="C177" s="76"/>
      <c r="D177" s="15" t="s">
        <v>20</v>
      </c>
      <c r="E177" s="15" t="s">
        <v>176</v>
      </c>
      <c r="F177" s="72"/>
      <c r="G177" s="53">
        <v>33</v>
      </c>
      <c r="H177" s="15">
        <v>1</v>
      </c>
      <c r="I177" s="8" t="s">
        <v>23</v>
      </c>
      <c r="J177" s="15" t="s">
        <v>27</v>
      </c>
      <c r="K177" s="15" t="s">
        <v>23</v>
      </c>
      <c r="L177" s="29">
        <v>1230500</v>
      </c>
      <c r="M177" s="19">
        <v>1.4</v>
      </c>
      <c r="N177" s="26">
        <f t="shared" si="65"/>
        <v>1722700</v>
      </c>
      <c r="O177" s="59">
        <v>0.9</v>
      </c>
      <c r="P177" s="25">
        <v>1.012</v>
      </c>
      <c r="Q177" s="25">
        <f t="shared" si="66"/>
        <v>0.91080000000000005</v>
      </c>
      <c r="R177" s="25">
        <v>1.012</v>
      </c>
      <c r="S177" s="24">
        <f t="shared" si="67"/>
        <v>1569035.16</v>
      </c>
    </row>
    <row r="178" spans="1:19" ht="15.75" x14ac:dyDescent="0.25">
      <c r="A178" s="71"/>
      <c r="B178" s="8">
        <f t="shared" si="69"/>
        <v>135</v>
      </c>
      <c r="C178" s="76"/>
      <c r="D178" s="15" t="s">
        <v>20</v>
      </c>
      <c r="E178" s="15" t="s">
        <v>177</v>
      </c>
      <c r="F178" s="72"/>
      <c r="G178" s="53">
        <v>124</v>
      </c>
      <c r="H178" s="15">
        <v>0</v>
      </c>
      <c r="I178" s="8" t="s">
        <v>23</v>
      </c>
      <c r="J178" s="15" t="s">
        <v>27</v>
      </c>
      <c r="K178" s="15" t="s">
        <v>23</v>
      </c>
      <c r="L178" s="29">
        <v>1230500</v>
      </c>
      <c r="M178" s="19">
        <v>1.4</v>
      </c>
      <c r="N178" s="26">
        <f t="shared" si="65"/>
        <v>1722700</v>
      </c>
      <c r="O178" s="59">
        <v>0.75</v>
      </c>
      <c r="P178" s="25">
        <v>1</v>
      </c>
      <c r="Q178" s="25">
        <f t="shared" si="66"/>
        <v>0.75</v>
      </c>
      <c r="R178" s="25">
        <v>1</v>
      </c>
      <c r="S178" s="24">
        <f t="shared" si="67"/>
        <v>1292025</v>
      </c>
    </row>
    <row r="179" spans="1:19" ht="15.75" x14ac:dyDescent="0.25">
      <c r="A179" s="71"/>
      <c r="B179" s="8">
        <f t="shared" si="69"/>
        <v>136</v>
      </c>
      <c r="C179" s="76"/>
      <c r="D179" s="15" t="s">
        <v>20</v>
      </c>
      <c r="E179" s="15" t="s">
        <v>178</v>
      </c>
      <c r="F179" s="72"/>
      <c r="G179" s="53">
        <v>29</v>
      </c>
      <c r="H179" s="15">
        <v>0</v>
      </c>
      <c r="I179" s="8" t="s">
        <v>23</v>
      </c>
      <c r="J179" s="15" t="s">
        <v>27</v>
      </c>
      <c r="K179" s="15" t="s">
        <v>23</v>
      </c>
      <c r="L179" s="29">
        <v>1230500</v>
      </c>
      <c r="M179" s="19">
        <v>1.4</v>
      </c>
      <c r="N179" s="26">
        <f t="shared" si="65"/>
        <v>1722700</v>
      </c>
      <c r="O179" s="59">
        <v>0.75</v>
      </c>
      <c r="P179" s="25">
        <v>1</v>
      </c>
      <c r="Q179" s="25">
        <f t="shared" si="66"/>
        <v>0.75</v>
      </c>
      <c r="R179" s="25">
        <v>1</v>
      </c>
      <c r="S179" s="24">
        <f t="shared" si="67"/>
        <v>1292025</v>
      </c>
    </row>
    <row r="180" spans="1:19" ht="15.75" x14ac:dyDescent="0.25">
      <c r="A180" s="71"/>
      <c r="B180" s="8">
        <f t="shared" si="69"/>
        <v>137</v>
      </c>
      <c r="C180" s="76"/>
      <c r="D180" s="15" t="s">
        <v>20</v>
      </c>
      <c r="E180" s="15" t="s">
        <v>179</v>
      </c>
      <c r="F180" s="72"/>
      <c r="G180" s="53">
        <v>116</v>
      </c>
      <c r="H180" s="15">
        <v>1</v>
      </c>
      <c r="I180" s="8" t="s">
        <v>23</v>
      </c>
      <c r="J180" s="15" t="s">
        <v>27</v>
      </c>
      <c r="K180" s="15" t="s">
        <v>23</v>
      </c>
      <c r="L180" s="29">
        <v>1230500</v>
      </c>
      <c r="M180" s="19">
        <v>1.4</v>
      </c>
      <c r="N180" s="26">
        <f t="shared" si="65"/>
        <v>1722700</v>
      </c>
      <c r="O180" s="59">
        <v>0.9</v>
      </c>
      <c r="P180" s="25">
        <v>1.0409999999999999</v>
      </c>
      <c r="Q180" s="25">
        <f t="shared" si="66"/>
        <v>0.93689999999999996</v>
      </c>
      <c r="R180" s="25">
        <v>1.0409999999999999</v>
      </c>
      <c r="S180" s="24">
        <f t="shared" si="67"/>
        <v>1613997.63</v>
      </c>
    </row>
    <row r="181" spans="1:19" ht="15.75" x14ac:dyDescent="0.25">
      <c r="A181" s="71"/>
      <c r="B181" s="8">
        <f t="shared" si="68"/>
        <v>138</v>
      </c>
      <c r="C181" s="76"/>
      <c r="D181" s="15" t="s">
        <v>20</v>
      </c>
      <c r="E181" s="15" t="s">
        <v>180</v>
      </c>
      <c r="F181" s="72"/>
      <c r="G181" s="53">
        <v>34</v>
      </c>
      <c r="H181" s="15">
        <v>0</v>
      </c>
      <c r="I181" s="8" t="s">
        <v>23</v>
      </c>
      <c r="J181" s="15" t="s">
        <v>27</v>
      </c>
      <c r="K181" s="15" t="s">
        <v>23</v>
      </c>
      <c r="L181" s="29">
        <v>1230500</v>
      </c>
      <c r="M181" s="19">
        <v>1.4</v>
      </c>
      <c r="N181" s="26">
        <f t="shared" si="65"/>
        <v>1722700</v>
      </c>
      <c r="O181" s="59">
        <v>0.75</v>
      </c>
      <c r="P181" s="25">
        <v>1</v>
      </c>
      <c r="Q181" s="25">
        <f t="shared" si="66"/>
        <v>0.75</v>
      </c>
      <c r="R181" s="25">
        <v>1</v>
      </c>
      <c r="S181" s="24">
        <f t="shared" si="67"/>
        <v>1292025</v>
      </c>
    </row>
    <row r="182" spans="1:19" ht="15.75" x14ac:dyDescent="0.25">
      <c r="A182" s="71"/>
      <c r="B182" s="8"/>
      <c r="C182" s="76"/>
      <c r="D182" s="15"/>
      <c r="E182" s="15" t="s">
        <v>19</v>
      </c>
      <c r="F182" s="72" t="s">
        <v>74</v>
      </c>
      <c r="G182" s="53"/>
      <c r="H182" s="15"/>
      <c r="I182" s="8"/>
      <c r="J182" s="15"/>
      <c r="K182" s="15"/>
      <c r="L182" s="31"/>
      <c r="M182" s="19"/>
      <c r="N182" s="32">
        <f>N183</f>
        <v>3445260</v>
      </c>
      <c r="O182" s="59"/>
      <c r="P182" s="19"/>
      <c r="Q182" s="19"/>
      <c r="R182" s="19"/>
      <c r="S182" s="32">
        <f>S183</f>
        <v>3206158.96</v>
      </c>
    </row>
    <row r="183" spans="1:19" ht="15.75" x14ac:dyDescent="0.25">
      <c r="A183" s="71"/>
      <c r="B183" s="8">
        <f>B181+1</f>
        <v>139</v>
      </c>
      <c r="C183" s="76"/>
      <c r="D183" s="15" t="s">
        <v>20</v>
      </c>
      <c r="E183" s="15" t="s">
        <v>181</v>
      </c>
      <c r="F183" s="72"/>
      <c r="G183" s="53">
        <v>193</v>
      </c>
      <c r="H183" s="15">
        <v>1</v>
      </c>
      <c r="I183" s="8" t="s">
        <v>23</v>
      </c>
      <c r="J183" s="15" t="s">
        <v>27</v>
      </c>
      <c r="K183" s="15" t="s">
        <v>23</v>
      </c>
      <c r="L183" s="29">
        <v>2460900</v>
      </c>
      <c r="M183" s="19">
        <v>1.4</v>
      </c>
      <c r="N183" s="26">
        <f>L183*M183</f>
        <v>3445260</v>
      </c>
      <c r="O183" s="59">
        <v>0.9</v>
      </c>
      <c r="P183" s="25">
        <v>1.034</v>
      </c>
      <c r="Q183" s="25">
        <f>O183*P183</f>
        <v>0.93060000000000009</v>
      </c>
      <c r="R183" s="25">
        <v>1.034</v>
      </c>
      <c r="S183" s="24">
        <f>ROUND(N183*Q183,2)</f>
        <v>3206158.96</v>
      </c>
    </row>
    <row r="184" spans="1:19" ht="15.6" customHeight="1" x14ac:dyDescent="0.25">
      <c r="A184" s="71">
        <v>18</v>
      </c>
      <c r="B184" s="8"/>
      <c r="C184" s="68" t="s">
        <v>182</v>
      </c>
      <c r="D184" s="15"/>
      <c r="E184" s="16" t="s">
        <v>19</v>
      </c>
      <c r="F184" s="72" t="s">
        <v>26</v>
      </c>
      <c r="G184" s="53"/>
      <c r="H184" s="15"/>
      <c r="I184" s="17"/>
      <c r="J184" s="16"/>
      <c r="K184" s="16"/>
      <c r="L184" s="31"/>
      <c r="M184" s="19"/>
      <c r="N184" s="32">
        <f>SUM(N185:N188)</f>
        <v>8268960</v>
      </c>
      <c r="O184" s="59"/>
      <c r="P184" s="19"/>
      <c r="Q184" s="19"/>
      <c r="R184" s="19"/>
      <c r="S184" s="32">
        <f>SUM(S185:S188)</f>
        <v>7709978.2999999998</v>
      </c>
    </row>
    <row r="185" spans="1:19" ht="15.75" x14ac:dyDescent="0.25">
      <c r="A185" s="71"/>
      <c r="B185" s="8">
        <f>B183+1</f>
        <v>140</v>
      </c>
      <c r="C185" s="69"/>
      <c r="D185" s="15" t="s">
        <v>20</v>
      </c>
      <c r="E185" s="15" t="s">
        <v>183</v>
      </c>
      <c r="F185" s="72"/>
      <c r="G185" s="53">
        <v>97</v>
      </c>
      <c r="H185" s="15">
        <v>1</v>
      </c>
      <c r="I185" s="8" t="s">
        <v>23</v>
      </c>
      <c r="J185" s="15" t="s">
        <v>27</v>
      </c>
      <c r="K185" s="15" t="s">
        <v>23</v>
      </c>
      <c r="L185" s="29">
        <v>1230500</v>
      </c>
      <c r="M185" s="19">
        <v>1.68</v>
      </c>
      <c r="N185" s="26">
        <f>L185*M185</f>
        <v>2067240</v>
      </c>
      <c r="O185" s="59">
        <v>0.9</v>
      </c>
      <c r="P185" s="25">
        <v>1.034</v>
      </c>
      <c r="Q185" s="25">
        <f t="shared" ref="Q185:Q188" si="70">O185*P185</f>
        <v>0.93060000000000009</v>
      </c>
      <c r="R185" s="25">
        <v>1.034</v>
      </c>
      <c r="S185" s="24">
        <f t="shared" ref="S185:S188" si="71">ROUND(N185*Q185,2)</f>
        <v>1923773.54</v>
      </c>
    </row>
    <row r="186" spans="1:19" ht="15.75" x14ac:dyDescent="0.25">
      <c r="A186" s="71"/>
      <c r="B186" s="8">
        <f t="shared" ref="B186:B188" si="72">B185+1</f>
        <v>141</v>
      </c>
      <c r="C186" s="69"/>
      <c r="D186" s="15" t="s">
        <v>20</v>
      </c>
      <c r="E186" s="15" t="s">
        <v>184</v>
      </c>
      <c r="F186" s="72"/>
      <c r="G186" s="53">
        <v>118</v>
      </c>
      <c r="H186" s="15">
        <v>2</v>
      </c>
      <c r="I186" s="8" t="s">
        <v>27</v>
      </c>
      <c r="J186" s="15" t="s">
        <v>27</v>
      </c>
      <c r="K186" s="15" t="s">
        <v>27</v>
      </c>
      <c r="L186" s="29">
        <v>1230500</v>
      </c>
      <c r="M186" s="19">
        <v>1.68</v>
      </c>
      <c r="N186" s="26">
        <f>L186*M186</f>
        <v>2067240</v>
      </c>
      <c r="O186" s="59">
        <v>1</v>
      </c>
      <c r="P186" s="25">
        <v>1.0369999999999999</v>
      </c>
      <c r="Q186" s="25">
        <f t="shared" si="70"/>
        <v>1.0369999999999999</v>
      </c>
      <c r="R186" s="25">
        <v>1.0369999999999999</v>
      </c>
      <c r="S186" s="24">
        <f t="shared" si="71"/>
        <v>2143727.88</v>
      </c>
    </row>
    <row r="187" spans="1:19" ht="15.75" x14ac:dyDescent="0.25">
      <c r="A187" s="71"/>
      <c r="B187" s="8">
        <f t="shared" si="72"/>
        <v>142</v>
      </c>
      <c r="C187" s="69"/>
      <c r="D187" s="15" t="s">
        <v>20</v>
      </c>
      <c r="E187" s="15" t="s">
        <v>185</v>
      </c>
      <c r="F187" s="72"/>
      <c r="G187" s="53">
        <v>39</v>
      </c>
      <c r="H187" s="15">
        <v>0</v>
      </c>
      <c r="I187" s="8" t="s">
        <v>23</v>
      </c>
      <c r="J187" s="15" t="s">
        <v>27</v>
      </c>
      <c r="K187" s="15" t="s">
        <v>23</v>
      </c>
      <c r="L187" s="29">
        <v>1230500</v>
      </c>
      <c r="M187" s="19">
        <v>1.68</v>
      </c>
      <c r="N187" s="26">
        <f>L187*M187</f>
        <v>2067240</v>
      </c>
      <c r="O187" s="59">
        <v>0.75</v>
      </c>
      <c r="P187" s="25">
        <v>1</v>
      </c>
      <c r="Q187" s="25">
        <f t="shared" si="70"/>
        <v>0.75</v>
      </c>
      <c r="R187" s="25">
        <v>1</v>
      </c>
      <c r="S187" s="24">
        <f t="shared" si="71"/>
        <v>1550430</v>
      </c>
    </row>
    <row r="188" spans="1:19" ht="15.75" x14ac:dyDescent="0.25">
      <c r="A188" s="71"/>
      <c r="B188" s="8">
        <f t="shared" si="72"/>
        <v>143</v>
      </c>
      <c r="C188" s="69"/>
      <c r="D188" s="15" t="s">
        <v>20</v>
      </c>
      <c r="E188" s="15" t="s">
        <v>186</v>
      </c>
      <c r="F188" s="72"/>
      <c r="G188" s="53">
        <v>38</v>
      </c>
      <c r="H188" s="15">
        <v>2</v>
      </c>
      <c r="I188" s="8" t="s">
        <v>27</v>
      </c>
      <c r="J188" s="15" t="s">
        <v>27</v>
      </c>
      <c r="K188" s="15" t="s">
        <v>27</v>
      </c>
      <c r="L188" s="29">
        <v>1230500</v>
      </c>
      <c r="M188" s="19">
        <v>1.68</v>
      </c>
      <c r="N188" s="26">
        <f>L188*M188</f>
        <v>2067240</v>
      </c>
      <c r="O188" s="59">
        <v>1</v>
      </c>
      <c r="P188" s="25">
        <v>1.012</v>
      </c>
      <c r="Q188" s="25">
        <f t="shared" si="70"/>
        <v>1.012</v>
      </c>
      <c r="R188" s="25">
        <v>1.012</v>
      </c>
      <c r="S188" s="24">
        <f t="shared" si="71"/>
        <v>2092046.88</v>
      </c>
    </row>
    <row r="189" spans="1:19" ht="15.6" customHeight="1" x14ac:dyDescent="0.25">
      <c r="A189" s="71">
        <v>19</v>
      </c>
      <c r="B189" s="8"/>
      <c r="C189" s="71" t="s">
        <v>187</v>
      </c>
      <c r="D189" s="15"/>
      <c r="E189" s="16" t="s">
        <v>19</v>
      </c>
      <c r="F189" s="10"/>
      <c r="G189" s="53"/>
      <c r="H189" s="15"/>
      <c r="I189" s="17"/>
      <c r="J189" s="16"/>
      <c r="K189" s="16"/>
      <c r="L189" s="31"/>
      <c r="M189" s="19"/>
      <c r="N189" s="32">
        <f>N190+N197</f>
        <v>37210320</v>
      </c>
      <c r="O189" s="59"/>
      <c r="P189" s="19"/>
      <c r="Q189" s="19"/>
      <c r="R189" s="19"/>
      <c r="S189" s="32">
        <f>S190+S197</f>
        <v>29956788.289999999</v>
      </c>
    </row>
    <row r="190" spans="1:19" ht="15.75" x14ac:dyDescent="0.25">
      <c r="A190" s="71"/>
      <c r="B190" s="8"/>
      <c r="C190" s="71"/>
      <c r="D190" s="15"/>
      <c r="E190" s="15" t="s">
        <v>19</v>
      </c>
      <c r="F190" s="72" t="s">
        <v>22</v>
      </c>
      <c r="G190" s="53"/>
      <c r="H190" s="15"/>
      <c r="I190" s="8"/>
      <c r="J190" s="15"/>
      <c r="K190" s="15"/>
      <c r="L190" s="31"/>
      <c r="M190" s="19"/>
      <c r="N190" s="32">
        <f>SUM(N191:N196)</f>
        <v>12403440</v>
      </c>
      <c r="O190" s="59"/>
      <c r="P190" s="19"/>
      <c r="Q190" s="19"/>
      <c r="R190" s="19"/>
      <c r="S190" s="32">
        <f>SUM(S191:S196)</f>
        <v>7241541.7199999997</v>
      </c>
    </row>
    <row r="191" spans="1:19" ht="15.75" x14ac:dyDescent="0.25">
      <c r="A191" s="71"/>
      <c r="B191" s="8">
        <f>B188+1</f>
        <v>144</v>
      </c>
      <c r="C191" s="71"/>
      <c r="D191" s="15" t="s">
        <v>20</v>
      </c>
      <c r="E191" s="15" t="s">
        <v>188</v>
      </c>
      <c r="F191" s="72"/>
      <c r="G191" s="53">
        <v>4</v>
      </c>
      <c r="H191" s="15">
        <v>0</v>
      </c>
      <c r="I191" s="8" t="s">
        <v>23</v>
      </c>
      <c r="J191" s="15" t="s">
        <v>23</v>
      </c>
      <c r="K191" s="15" t="s">
        <v>23</v>
      </c>
      <c r="L191" s="29">
        <v>1230500</v>
      </c>
      <c r="M191" s="19">
        <v>1.68</v>
      </c>
      <c r="N191" s="26">
        <f t="shared" ref="N191:N196" si="73">L191*M191</f>
        <v>2067240</v>
      </c>
      <c r="O191" s="59">
        <v>0.5</v>
      </c>
      <c r="P191" s="25">
        <v>1</v>
      </c>
      <c r="Q191" s="25">
        <f t="shared" ref="Q191:Q196" si="74">O191*P191</f>
        <v>0.5</v>
      </c>
      <c r="R191" s="25">
        <v>1</v>
      </c>
      <c r="S191" s="24">
        <f t="shared" ref="S191:S196" si="75">ROUND(N191*Q191,2)</f>
        <v>1033620</v>
      </c>
    </row>
    <row r="192" spans="1:19" ht="15.75" x14ac:dyDescent="0.25">
      <c r="A192" s="71"/>
      <c r="B192" s="8">
        <f t="shared" ref="B192" si="76">B191+1</f>
        <v>145</v>
      </c>
      <c r="C192" s="71"/>
      <c r="D192" s="15" t="s">
        <v>20</v>
      </c>
      <c r="E192" s="15" t="s">
        <v>189</v>
      </c>
      <c r="F192" s="72"/>
      <c r="G192" s="53">
        <v>5</v>
      </c>
      <c r="H192" s="15">
        <v>0</v>
      </c>
      <c r="I192" s="8" t="s">
        <v>23</v>
      </c>
      <c r="J192" s="15" t="s">
        <v>23</v>
      </c>
      <c r="K192" s="15" t="s">
        <v>23</v>
      </c>
      <c r="L192" s="29">
        <v>1230500</v>
      </c>
      <c r="M192" s="19">
        <v>1.68</v>
      </c>
      <c r="N192" s="26">
        <f t="shared" si="73"/>
        <v>2067240</v>
      </c>
      <c r="O192" s="59">
        <v>0.5</v>
      </c>
      <c r="P192" s="25">
        <v>1</v>
      </c>
      <c r="Q192" s="25">
        <f t="shared" si="74"/>
        <v>0.5</v>
      </c>
      <c r="R192" s="25">
        <v>1</v>
      </c>
      <c r="S192" s="24">
        <f t="shared" si="75"/>
        <v>1033620</v>
      </c>
    </row>
    <row r="193" spans="1:19" ht="15.75" x14ac:dyDescent="0.25">
      <c r="A193" s="71"/>
      <c r="B193" s="8">
        <f>B192+1</f>
        <v>146</v>
      </c>
      <c r="C193" s="71"/>
      <c r="D193" s="15" t="s">
        <v>20</v>
      </c>
      <c r="E193" s="15" t="s">
        <v>190</v>
      </c>
      <c r="F193" s="72"/>
      <c r="G193" s="53">
        <v>10</v>
      </c>
      <c r="H193" s="15">
        <v>1</v>
      </c>
      <c r="I193" s="8" t="s">
        <v>23</v>
      </c>
      <c r="J193" s="15" t="s">
        <v>23</v>
      </c>
      <c r="K193" s="15" t="s">
        <v>27</v>
      </c>
      <c r="L193" s="29">
        <v>1230500</v>
      </c>
      <c r="M193" s="19">
        <v>1.68</v>
      </c>
      <c r="N193" s="26">
        <f t="shared" si="73"/>
        <v>2067240</v>
      </c>
      <c r="O193" s="59">
        <v>0.75</v>
      </c>
      <c r="P193" s="25">
        <v>1.004</v>
      </c>
      <c r="Q193" s="25">
        <f t="shared" si="74"/>
        <v>0.753</v>
      </c>
      <c r="R193" s="25">
        <v>1.004</v>
      </c>
      <c r="S193" s="24">
        <f t="shared" si="75"/>
        <v>1556631.72</v>
      </c>
    </row>
    <row r="194" spans="1:19" ht="15.75" x14ac:dyDescent="0.25">
      <c r="A194" s="71"/>
      <c r="B194" s="8">
        <f t="shared" ref="B194:B196" si="77">B193+1</f>
        <v>147</v>
      </c>
      <c r="C194" s="71"/>
      <c r="D194" s="15" t="s">
        <v>20</v>
      </c>
      <c r="E194" s="15" t="s">
        <v>191</v>
      </c>
      <c r="F194" s="72"/>
      <c r="G194" s="53">
        <v>8</v>
      </c>
      <c r="H194" s="15">
        <v>0</v>
      </c>
      <c r="I194" s="8" t="s">
        <v>23</v>
      </c>
      <c r="J194" s="15" t="s">
        <v>23</v>
      </c>
      <c r="K194" s="15" t="s">
        <v>23</v>
      </c>
      <c r="L194" s="29">
        <v>1230500</v>
      </c>
      <c r="M194" s="19">
        <v>1.68</v>
      </c>
      <c r="N194" s="26">
        <f t="shared" si="73"/>
        <v>2067240</v>
      </c>
      <c r="O194" s="59">
        <v>0.5</v>
      </c>
      <c r="P194" s="25">
        <v>1</v>
      </c>
      <c r="Q194" s="25">
        <f t="shared" si="74"/>
        <v>0.5</v>
      </c>
      <c r="R194" s="25">
        <v>1</v>
      </c>
      <c r="S194" s="24">
        <f t="shared" si="75"/>
        <v>1033620</v>
      </c>
    </row>
    <row r="195" spans="1:19" ht="15.75" x14ac:dyDescent="0.25">
      <c r="A195" s="71"/>
      <c r="B195" s="8">
        <f t="shared" si="77"/>
        <v>148</v>
      </c>
      <c r="C195" s="71"/>
      <c r="D195" s="15" t="s">
        <v>20</v>
      </c>
      <c r="E195" s="15" t="s">
        <v>192</v>
      </c>
      <c r="F195" s="72"/>
      <c r="G195" s="54">
        <v>0</v>
      </c>
      <c r="H195" s="15">
        <v>1</v>
      </c>
      <c r="I195" s="8" t="s">
        <v>23</v>
      </c>
      <c r="J195" s="15" t="s">
        <v>23</v>
      </c>
      <c r="K195" s="15" t="s">
        <v>27</v>
      </c>
      <c r="L195" s="29">
        <v>1230500</v>
      </c>
      <c r="M195" s="19">
        <v>1.68</v>
      </c>
      <c r="N195" s="26">
        <f t="shared" si="73"/>
        <v>2067240</v>
      </c>
      <c r="O195" s="59">
        <v>0.75</v>
      </c>
      <c r="P195" s="25">
        <v>1</v>
      </c>
      <c r="Q195" s="25">
        <f t="shared" si="74"/>
        <v>0.75</v>
      </c>
      <c r="R195" s="25">
        <v>1</v>
      </c>
      <c r="S195" s="24">
        <f t="shared" si="75"/>
        <v>1550430</v>
      </c>
    </row>
    <row r="196" spans="1:19" ht="15.75" x14ac:dyDescent="0.25">
      <c r="A196" s="71"/>
      <c r="B196" s="8">
        <f t="shared" si="77"/>
        <v>149</v>
      </c>
      <c r="C196" s="71"/>
      <c r="D196" s="15" t="s">
        <v>20</v>
      </c>
      <c r="E196" s="15" t="s">
        <v>193</v>
      </c>
      <c r="F196" s="72"/>
      <c r="G196" s="53">
        <v>1</v>
      </c>
      <c r="H196" s="15">
        <v>0</v>
      </c>
      <c r="I196" s="8" t="s">
        <v>23</v>
      </c>
      <c r="J196" s="15" t="s">
        <v>23</v>
      </c>
      <c r="K196" s="15" t="s">
        <v>23</v>
      </c>
      <c r="L196" s="29">
        <v>1230500</v>
      </c>
      <c r="M196" s="19">
        <v>1.68</v>
      </c>
      <c r="N196" s="26">
        <f t="shared" si="73"/>
        <v>2067240</v>
      </c>
      <c r="O196" s="59">
        <v>0.5</v>
      </c>
      <c r="P196" s="25">
        <v>1</v>
      </c>
      <c r="Q196" s="25">
        <f t="shared" si="74"/>
        <v>0.5</v>
      </c>
      <c r="R196" s="25">
        <v>1</v>
      </c>
      <c r="S196" s="24">
        <f t="shared" si="75"/>
        <v>1033620</v>
      </c>
    </row>
    <row r="197" spans="1:19" ht="15.75" x14ac:dyDescent="0.25">
      <c r="A197" s="71"/>
      <c r="B197" s="8"/>
      <c r="C197" s="71"/>
      <c r="D197" s="15"/>
      <c r="E197" s="15" t="s">
        <v>19</v>
      </c>
      <c r="F197" s="72" t="s">
        <v>26</v>
      </c>
      <c r="G197" s="53"/>
      <c r="H197" s="8"/>
      <c r="I197" s="8"/>
      <c r="J197" s="15"/>
      <c r="K197" s="15"/>
      <c r="L197" s="31"/>
      <c r="M197" s="19"/>
      <c r="N197" s="32">
        <f>SUM(N198:N209)</f>
        <v>24806880</v>
      </c>
      <c r="O197" s="59"/>
      <c r="P197" s="19"/>
      <c r="Q197" s="19"/>
      <c r="R197" s="19"/>
      <c r="S197" s="32">
        <f>SUM(S198:S209)</f>
        <v>22715246.57</v>
      </c>
    </row>
    <row r="198" spans="1:19" ht="15.75" x14ac:dyDescent="0.25">
      <c r="A198" s="71"/>
      <c r="B198" s="8">
        <f>B196+1</f>
        <v>150</v>
      </c>
      <c r="C198" s="71"/>
      <c r="D198" s="15" t="s">
        <v>20</v>
      </c>
      <c r="E198" s="15" t="s">
        <v>194</v>
      </c>
      <c r="F198" s="72"/>
      <c r="G198" s="53">
        <v>14</v>
      </c>
      <c r="H198" s="15">
        <v>1</v>
      </c>
      <c r="I198" s="8" t="s">
        <v>23</v>
      </c>
      <c r="J198" s="15" t="s">
        <v>27</v>
      </c>
      <c r="K198" s="15" t="s">
        <v>23</v>
      </c>
      <c r="L198" s="29">
        <v>1230500</v>
      </c>
      <c r="M198" s="19">
        <v>1.68</v>
      </c>
      <c r="N198" s="26">
        <f t="shared" ref="N198:N209" si="78">L198*M198</f>
        <v>2067240</v>
      </c>
      <c r="O198" s="59">
        <v>0.9</v>
      </c>
      <c r="P198" s="25">
        <v>1.0049999999999999</v>
      </c>
      <c r="Q198" s="25">
        <f t="shared" ref="Q198:Q209" si="79">O198*P198</f>
        <v>0.90449999999999997</v>
      </c>
      <c r="R198" s="25">
        <v>1.0049999999999999</v>
      </c>
      <c r="S198" s="24">
        <f t="shared" ref="S198:S209" si="80">ROUND(N198*Q198,2)</f>
        <v>1869818.58</v>
      </c>
    </row>
    <row r="199" spans="1:19" ht="15.75" x14ac:dyDescent="0.25">
      <c r="A199" s="71"/>
      <c r="B199" s="8">
        <f>B198+1</f>
        <v>151</v>
      </c>
      <c r="C199" s="71"/>
      <c r="D199" s="15" t="s">
        <v>20</v>
      </c>
      <c r="E199" s="15" t="s">
        <v>195</v>
      </c>
      <c r="F199" s="72"/>
      <c r="G199" s="53">
        <v>18</v>
      </c>
      <c r="H199" s="15">
        <v>0</v>
      </c>
      <c r="I199" s="8" t="s">
        <v>23</v>
      </c>
      <c r="J199" s="15" t="s">
        <v>27</v>
      </c>
      <c r="K199" s="15" t="s">
        <v>23</v>
      </c>
      <c r="L199" s="29">
        <v>1230500</v>
      </c>
      <c r="M199" s="19">
        <v>1.68</v>
      </c>
      <c r="N199" s="26">
        <f t="shared" si="78"/>
        <v>2067240</v>
      </c>
      <c r="O199" s="59">
        <v>0.75</v>
      </c>
      <c r="P199" s="25">
        <v>1</v>
      </c>
      <c r="Q199" s="25">
        <f t="shared" si="79"/>
        <v>0.75</v>
      </c>
      <c r="R199" s="25">
        <v>1</v>
      </c>
      <c r="S199" s="24">
        <f t="shared" si="80"/>
        <v>1550430</v>
      </c>
    </row>
    <row r="200" spans="1:19" ht="15.75" x14ac:dyDescent="0.25">
      <c r="A200" s="71"/>
      <c r="B200" s="8">
        <f t="shared" ref="B200:B208" si="81">B199+1</f>
        <v>152</v>
      </c>
      <c r="C200" s="71"/>
      <c r="D200" s="15" t="s">
        <v>20</v>
      </c>
      <c r="E200" s="15" t="s">
        <v>196</v>
      </c>
      <c r="F200" s="72"/>
      <c r="G200" s="53">
        <v>15</v>
      </c>
      <c r="H200" s="15">
        <v>1</v>
      </c>
      <c r="I200" s="8" t="s">
        <v>23</v>
      </c>
      <c r="J200" s="15" t="s">
        <v>27</v>
      </c>
      <c r="K200" s="15" t="s">
        <v>23</v>
      </c>
      <c r="L200" s="29">
        <v>1230500</v>
      </c>
      <c r="M200" s="19">
        <v>1.68</v>
      </c>
      <c r="N200" s="26">
        <f t="shared" si="78"/>
        <v>2067240</v>
      </c>
      <c r="O200" s="59">
        <v>0.9</v>
      </c>
      <c r="P200" s="25">
        <v>1.0049999999999999</v>
      </c>
      <c r="Q200" s="25">
        <f t="shared" si="79"/>
        <v>0.90449999999999997</v>
      </c>
      <c r="R200" s="25">
        <v>1.0049999999999999</v>
      </c>
      <c r="S200" s="24">
        <f t="shared" si="80"/>
        <v>1869818.58</v>
      </c>
    </row>
    <row r="201" spans="1:19" ht="15.75" x14ac:dyDescent="0.25">
      <c r="A201" s="71"/>
      <c r="B201" s="8">
        <f t="shared" si="81"/>
        <v>153</v>
      </c>
      <c r="C201" s="71"/>
      <c r="D201" s="15" t="s">
        <v>20</v>
      </c>
      <c r="E201" s="15" t="s">
        <v>197</v>
      </c>
      <c r="F201" s="72"/>
      <c r="G201" s="53">
        <v>29</v>
      </c>
      <c r="H201" s="15">
        <v>1</v>
      </c>
      <c r="I201" s="8" t="s">
        <v>23</v>
      </c>
      <c r="J201" s="15" t="s">
        <v>27</v>
      </c>
      <c r="K201" s="15" t="s">
        <v>23</v>
      </c>
      <c r="L201" s="29">
        <v>1230500</v>
      </c>
      <c r="M201" s="19">
        <v>1.68</v>
      </c>
      <c r="N201" s="26">
        <f t="shared" si="78"/>
        <v>2067240</v>
      </c>
      <c r="O201" s="59">
        <v>0.9</v>
      </c>
      <c r="P201" s="25">
        <v>1.01</v>
      </c>
      <c r="Q201" s="25">
        <f t="shared" si="79"/>
        <v>0.90900000000000003</v>
      </c>
      <c r="R201" s="25">
        <v>1.01</v>
      </c>
      <c r="S201" s="24">
        <f t="shared" si="80"/>
        <v>1879121.16</v>
      </c>
    </row>
    <row r="202" spans="1:19" ht="15.75" x14ac:dyDescent="0.25">
      <c r="A202" s="71"/>
      <c r="B202" s="8">
        <f t="shared" si="81"/>
        <v>154</v>
      </c>
      <c r="C202" s="71"/>
      <c r="D202" s="15" t="s">
        <v>20</v>
      </c>
      <c r="E202" s="15" t="s">
        <v>198</v>
      </c>
      <c r="F202" s="72"/>
      <c r="G202" s="53">
        <v>65</v>
      </c>
      <c r="H202" s="15">
        <v>2</v>
      </c>
      <c r="I202" s="8" t="s">
        <v>27</v>
      </c>
      <c r="J202" s="15" t="s">
        <v>27</v>
      </c>
      <c r="K202" s="15" t="s">
        <v>27</v>
      </c>
      <c r="L202" s="29">
        <v>1230500</v>
      </c>
      <c r="M202" s="19">
        <v>1.68</v>
      </c>
      <c r="N202" s="26">
        <f t="shared" si="78"/>
        <v>2067240</v>
      </c>
      <c r="O202" s="59">
        <v>1</v>
      </c>
      <c r="P202" s="25">
        <v>1.02</v>
      </c>
      <c r="Q202" s="25">
        <f t="shared" si="79"/>
        <v>1.02</v>
      </c>
      <c r="R202" s="25">
        <v>1.02</v>
      </c>
      <c r="S202" s="24">
        <f t="shared" si="80"/>
        <v>2108584.7999999998</v>
      </c>
    </row>
    <row r="203" spans="1:19" ht="15.75" x14ac:dyDescent="0.25">
      <c r="A203" s="71"/>
      <c r="B203" s="8">
        <f t="shared" si="81"/>
        <v>155</v>
      </c>
      <c r="C203" s="71"/>
      <c r="D203" s="15" t="s">
        <v>20</v>
      </c>
      <c r="E203" s="15" t="s">
        <v>199</v>
      </c>
      <c r="F203" s="72"/>
      <c r="G203" s="53">
        <v>35</v>
      </c>
      <c r="H203" s="15">
        <v>1</v>
      </c>
      <c r="I203" s="8" t="s">
        <v>23</v>
      </c>
      <c r="J203" s="15" t="s">
        <v>27</v>
      </c>
      <c r="K203" s="15" t="s">
        <v>23</v>
      </c>
      <c r="L203" s="29">
        <v>1230500</v>
      </c>
      <c r="M203" s="19">
        <v>1.68</v>
      </c>
      <c r="N203" s="26">
        <f t="shared" si="78"/>
        <v>2067240</v>
      </c>
      <c r="O203" s="59">
        <v>0.9</v>
      </c>
      <c r="P203" s="25">
        <v>1.012</v>
      </c>
      <c r="Q203" s="25">
        <f t="shared" si="79"/>
        <v>0.91080000000000005</v>
      </c>
      <c r="R203" s="25">
        <v>1.012</v>
      </c>
      <c r="S203" s="24">
        <f t="shared" si="80"/>
        <v>1882842.19</v>
      </c>
    </row>
    <row r="204" spans="1:19" ht="15.75" x14ac:dyDescent="0.25">
      <c r="A204" s="71"/>
      <c r="B204" s="8">
        <f t="shared" si="81"/>
        <v>156</v>
      </c>
      <c r="C204" s="71"/>
      <c r="D204" s="15" t="s">
        <v>20</v>
      </c>
      <c r="E204" s="15" t="s">
        <v>200</v>
      </c>
      <c r="F204" s="72"/>
      <c r="G204" s="53">
        <v>29</v>
      </c>
      <c r="H204" s="15">
        <v>1</v>
      </c>
      <c r="I204" s="8" t="s">
        <v>23</v>
      </c>
      <c r="J204" s="15" t="s">
        <v>27</v>
      </c>
      <c r="K204" s="15" t="s">
        <v>23</v>
      </c>
      <c r="L204" s="29">
        <v>1230500</v>
      </c>
      <c r="M204" s="19">
        <v>1.68</v>
      </c>
      <c r="N204" s="26">
        <f t="shared" si="78"/>
        <v>2067240</v>
      </c>
      <c r="O204" s="59">
        <v>0.9</v>
      </c>
      <c r="P204" s="25">
        <v>1.01</v>
      </c>
      <c r="Q204" s="25">
        <f t="shared" si="79"/>
        <v>0.90900000000000003</v>
      </c>
      <c r="R204" s="25">
        <v>1.01</v>
      </c>
      <c r="S204" s="24">
        <f t="shared" si="80"/>
        <v>1879121.16</v>
      </c>
    </row>
    <row r="205" spans="1:19" ht="15.75" x14ac:dyDescent="0.25">
      <c r="A205" s="71"/>
      <c r="B205" s="8">
        <f t="shared" si="81"/>
        <v>157</v>
      </c>
      <c r="C205" s="71"/>
      <c r="D205" s="15" t="s">
        <v>20</v>
      </c>
      <c r="E205" s="15" t="s">
        <v>201</v>
      </c>
      <c r="F205" s="72"/>
      <c r="G205" s="53">
        <v>53</v>
      </c>
      <c r="H205" s="15">
        <v>1</v>
      </c>
      <c r="I205" s="8" t="s">
        <v>23</v>
      </c>
      <c r="J205" s="15" t="s">
        <v>27</v>
      </c>
      <c r="K205" s="15" t="s">
        <v>23</v>
      </c>
      <c r="L205" s="29">
        <v>1230500</v>
      </c>
      <c r="M205" s="19">
        <v>1.68</v>
      </c>
      <c r="N205" s="26">
        <f t="shared" si="78"/>
        <v>2067240</v>
      </c>
      <c r="O205" s="59">
        <v>0.9</v>
      </c>
      <c r="P205" s="25">
        <v>1.0189999999999999</v>
      </c>
      <c r="Q205" s="25">
        <f t="shared" si="79"/>
        <v>0.91709999999999992</v>
      </c>
      <c r="R205" s="25">
        <v>1.0189999999999999</v>
      </c>
      <c r="S205" s="24">
        <f t="shared" si="80"/>
        <v>1895865.8</v>
      </c>
    </row>
    <row r="206" spans="1:19" ht="15.75" x14ac:dyDescent="0.25">
      <c r="A206" s="71"/>
      <c r="B206" s="8">
        <f t="shared" si="81"/>
        <v>158</v>
      </c>
      <c r="C206" s="71"/>
      <c r="D206" s="15" t="s">
        <v>20</v>
      </c>
      <c r="E206" s="15" t="s">
        <v>202</v>
      </c>
      <c r="F206" s="72"/>
      <c r="G206" s="53">
        <v>32</v>
      </c>
      <c r="H206" s="15">
        <v>1</v>
      </c>
      <c r="I206" s="8" t="s">
        <v>23</v>
      </c>
      <c r="J206" s="15" t="s">
        <v>27</v>
      </c>
      <c r="K206" s="15" t="s">
        <v>23</v>
      </c>
      <c r="L206" s="29">
        <v>1230500</v>
      </c>
      <c r="M206" s="19">
        <v>1.68</v>
      </c>
      <c r="N206" s="26">
        <f t="shared" si="78"/>
        <v>2067240</v>
      </c>
      <c r="O206" s="59">
        <v>0.9</v>
      </c>
      <c r="P206" s="25">
        <v>1.0109999999999999</v>
      </c>
      <c r="Q206" s="25">
        <f t="shared" si="79"/>
        <v>0.90989999999999993</v>
      </c>
      <c r="R206" s="25">
        <v>1.0109999999999999</v>
      </c>
      <c r="S206" s="24">
        <f t="shared" si="80"/>
        <v>1880981.68</v>
      </c>
    </row>
    <row r="207" spans="1:19" ht="15.75" x14ac:dyDescent="0.25">
      <c r="A207" s="71"/>
      <c r="B207" s="8">
        <f t="shared" si="81"/>
        <v>159</v>
      </c>
      <c r="C207" s="71"/>
      <c r="D207" s="15" t="s">
        <v>20</v>
      </c>
      <c r="E207" s="15" t="s">
        <v>203</v>
      </c>
      <c r="F207" s="72"/>
      <c r="G207" s="53">
        <v>67</v>
      </c>
      <c r="H207" s="15">
        <v>2</v>
      </c>
      <c r="I207" s="8" t="s">
        <v>27</v>
      </c>
      <c r="J207" s="15" t="s">
        <v>27</v>
      </c>
      <c r="K207" s="15" t="s">
        <v>27</v>
      </c>
      <c r="L207" s="29">
        <v>1230500</v>
      </c>
      <c r="M207" s="19">
        <v>1.68</v>
      </c>
      <c r="N207" s="26">
        <f t="shared" si="78"/>
        <v>2067240</v>
      </c>
      <c r="O207" s="59">
        <v>1</v>
      </c>
      <c r="P207" s="25">
        <v>1.0209999999999999</v>
      </c>
      <c r="Q207" s="25">
        <f t="shared" si="79"/>
        <v>1.0209999999999999</v>
      </c>
      <c r="R207" s="25">
        <v>1.0209999999999999</v>
      </c>
      <c r="S207" s="24">
        <f t="shared" si="80"/>
        <v>2110652.04</v>
      </c>
    </row>
    <row r="208" spans="1:19" ht="15.75" x14ac:dyDescent="0.25">
      <c r="A208" s="71"/>
      <c r="B208" s="8">
        <f t="shared" si="81"/>
        <v>160</v>
      </c>
      <c r="C208" s="71"/>
      <c r="D208" s="15" t="s">
        <v>20</v>
      </c>
      <c r="E208" s="15" t="s">
        <v>204</v>
      </c>
      <c r="F208" s="72"/>
      <c r="G208" s="53">
        <v>79</v>
      </c>
      <c r="H208" s="15">
        <v>1</v>
      </c>
      <c r="I208" s="8" t="s">
        <v>23</v>
      </c>
      <c r="J208" s="15" t="s">
        <v>27</v>
      </c>
      <c r="K208" s="15" t="s">
        <v>23</v>
      </c>
      <c r="L208" s="29">
        <v>1230500</v>
      </c>
      <c r="M208" s="19">
        <v>1.68</v>
      </c>
      <c r="N208" s="26">
        <f t="shared" si="78"/>
        <v>2067240</v>
      </c>
      <c r="O208" s="59">
        <v>0.9</v>
      </c>
      <c r="P208" s="25">
        <v>1.028</v>
      </c>
      <c r="Q208" s="25">
        <f t="shared" si="79"/>
        <v>0.92520000000000002</v>
      </c>
      <c r="R208" s="25">
        <v>1.028</v>
      </c>
      <c r="S208" s="24">
        <f t="shared" si="80"/>
        <v>1912610.45</v>
      </c>
    </row>
    <row r="209" spans="1:19" ht="15.75" x14ac:dyDescent="0.25">
      <c r="A209" s="71"/>
      <c r="B209" s="8">
        <f>B208+1</f>
        <v>161</v>
      </c>
      <c r="C209" s="71"/>
      <c r="D209" s="15" t="s">
        <v>20</v>
      </c>
      <c r="E209" s="15" t="s">
        <v>205</v>
      </c>
      <c r="F209" s="72"/>
      <c r="G209" s="53">
        <v>23</v>
      </c>
      <c r="H209" s="15">
        <v>1</v>
      </c>
      <c r="I209" s="8" t="s">
        <v>23</v>
      </c>
      <c r="J209" s="15" t="s">
        <v>27</v>
      </c>
      <c r="K209" s="15" t="s">
        <v>23</v>
      </c>
      <c r="L209" s="29">
        <v>1230500</v>
      </c>
      <c r="M209" s="19">
        <v>1.68</v>
      </c>
      <c r="N209" s="26">
        <f t="shared" si="78"/>
        <v>2067240</v>
      </c>
      <c r="O209" s="59">
        <v>0.9</v>
      </c>
      <c r="P209" s="25">
        <v>1.008</v>
      </c>
      <c r="Q209" s="25">
        <f t="shared" si="79"/>
        <v>0.90720000000000001</v>
      </c>
      <c r="R209" s="25">
        <v>1.008</v>
      </c>
      <c r="S209" s="24">
        <f t="shared" si="80"/>
        <v>1875400.13</v>
      </c>
    </row>
    <row r="210" spans="1:19" x14ac:dyDescent="0.25">
      <c r="S210" s="56">
        <f>SUM(S22,S23,S26,S29,S37,S47,S54,S55,S66,S88,S111,S118,S131,S149,S184,S189)+S8</f>
        <v>288116407.80999994</v>
      </c>
    </row>
    <row r="211" spans="1:19" ht="13.9" customHeight="1" x14ac:dyDescent="0.25"/>
  </sheetData>
  <autoFilter ref="A7:S210"/>
  <mergeCells count="64">
    <mergeCell ref="A189:A209"/>
    <mergeCell ref="C189:C209"/>
    <mergeCell ref="F190:F196"/>
    <mergeCell ref="F197:F209"/>
    <mergeCell ref="F182:F183"/>
    <mergeCell ref="A184:A188"/>
    <mergeCell ref="C184:C188"/>
    <mergeCell ref="F184:F188"/>
    <mergeCell ref="A131:A148"/>
    <mergeCell ref="C131:C148"/>
    <mergeCell ref="F134:F148"/>
    <mergeCell ref="A149:A183"/>
    <mergeCell ref="C149:C183"/>
    <mergeCell ref="F150:F157"/>
    <mergeCell ref="F158:F181"/>
    <mergeCell ref="A111:A117"/>
    <mergeCell ref="C111:C117"/>
    <mergeCell ref="F111:F117"/>
    <mergeCell ref="A118:A130"/>
    <mergeCell ref="C118:C130"/>
    <mergeCell ref="F119:F121"/>
    <mergeCell ref="F122:F130"/>
    <mergeCell ref="A88:A110"/>
    <mergeCell ref="C88:C110"/>
    <mergeCell ref="F89:F90"/>
    <mergeCell ref="F91:F105"/>
    <mergeCell ref="F106:F108"/>
    <mergeCell ref="F109:F110"/>
    <mergeCell ref="A66:A87"/>
    <mergeCell ref="C66:C87"/>
    <mergeCell ref="F67:F70"/>
    <mergeCell ref="F71:F83"/>
    <mergeCell ref="A55:A65"/>
    <mergeCell ref="C55:C65"/>
    <mergeCell ref="F56:F61"/>
    <mergeCell ref="F62:F63"/>
    <mergeCell ref="F64:F65"/>
    <mergeCell ref="A37:A46"/>
    <mergeCell ref="C37:C46"/>
    <mergeCell ref="F37:F46"/>
    <mergeCell ref="A47:A53"/>
    <mergeCell ref="C47:C53"/>
    <mergeCell ref="F49:F53"/>
    <mergeCell ref="A29:A36"/>
    <mergeCell ref="C29:C36"/>
    <mergeCell ref="F31:F32"/>
    <mergeCell ref="F34:F36"/>
    <mergeCell ref="A23:A25"/>
    <mergeCell ref="C23:C25"/>
    <mergeCell ref="F23:F25"/>
    <mergeCell ref="A26:A28"/>
    <mergeCell ref="C26:C28"/>
    <mergeCell ref="F26:F28"/>
    <mergeCell ref="A8:A19"/>
    <mergeCell ref="C8:C21"/>
    <mergeCell ref="F10:F11"/>
    <mergeCell ref="F13:F19"/>
    <mergeCell ref="F20:F21"/>
    <mergeCell ref="A4:S4"/>
    <mergeCell ref="F5:K5"/>
    <mergeCell ref="I1:K1"/>
    <mergeCell ref="N1:S1"/>
    <mergeCell ref="I3:K3"/>
    <mergeCell ref="N3:S3"/>
  </mergeCells>
  <pageMargins left="0.19685039370078741" right="0.19685039370078741" top="0.74803149606299213" bottom="0.35433070866141736" header="0.47244094488188981" footer="0.35433070866141736"/>
  <pageSetup paperSize="9" scale="62" orientation="landscape" useFirstPageNumber="1" horizontalDpi="0" verticalDpi="0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abSelected="1" view="pageBreakPreview" zoomScaleNormal="100" zoomScaleSheetLayoutView="100" workbookViewId="0">
      <selection activeCell="C10" sqref="C10"/>
    </sheetView>
  </sheetViews>
  <sheetFormatPr defaultColWidth="9.140625" defaultRowHeight="15" x14ac:dyDescent="0.25"/>
  <cols>
    <col min="1" max="1" width="19.5703125" style="41" customWidth="1"/>
    <col min="2" max="2" width="17.28515625" style="41" customWidth="1"/>
    <col min="3" max="3" width="24.28515625" style="41" customWidth="1"/>
    <col min="4" max="4" width="19.5703125" style="41" customWidth="1"/>
    <col min="5" max="5" width="27" style="42" customWidth="1"/>
    <col min="6" max="6" width="16.85546875" style="42" customWidth="1"/>
    <col min="7" max="16384" width="9.140625" style="42"/>
  </cols>
  <sheetData>
    <row r="1" spans="1:6" ht="93" customHeight="1" x14ac:dyDescent="0.25">
      <c r="C1" s="66" t="s">
        <v>210</v>
      </c>
      <c r="D1" s="66"/>
      <c r="E1" s="66"/>
    </row>
    <row r="2" spans="1:6" ht="24.75" customHeight="1" x14ac:dyDescent="0.25">
      <c r="E2" s="43" t="s">
        <v>211</v>
      </c>
    </row>
    <row r="3" spans="1:6" ht="96.6" customHeight="1" x14ac:dyDescent="0.25">
      <c r="A3" s="81" t="s">
        <v>212</v>
      </c>
      <c r="B3" s="81"/>
      <c r="C3" s="81"/>
      <c r="D3" s="81"/>
      <c r="E3" s="81"/>
    </row>
    <row r="5" spans="1:6" ht="120.6" customHeight="1" x14ac:dyDescent="0.25">
      <c r="A5" s="44" t="s">
        <v>213</v>
      </c>
      <c r="B5" s="45" t="s">
        <v>214</v>
      </c>
      <c r="C5" s="45" t="s">
        <v>9</v>
      </c>
      <c r="D5" s="45" t="s">
        <v>8</v>
      </c>
      <c r="E5" s="45" t="s">
        <v>15</v>
      </c>
    </row>
    <row r="6" spans="1:6" s="41" customFormat="1" ht="15.6" x14ac:dyDescent="0.25">
      <c r="A6" s="44">
        <v>1</v>
      </c>
      <c r="B6" s="44">
        <v>2</v>
      </c>
      <c r="C6" s="44">
        <v>3</v>
      </c>
      <c r="D6" s="44">
        <v>4</v>
      </c>
      <c r="E6" s="44">
        <v>5</v>
      </c>
    </row>
    <row r="7" spans="1:6" s="48" customFormat="1" ht="27.6" customHeight="1" x14ac:dyDescent="0.25">
      <c r="A7" s="78" t="s">
        <v>22</v>
      </c>
      <c r="B7" s="46"/>
      <c r="C7" s="45" t="s">
        <v>23</v>
      </c>
      <c r="D7" s="45">
        <v>0</v>
      </c>
      <c r="E7" s="45">
        <v>0.5</v>
      </c>
      <c r="F7" s="47"/>
    </row>
    <row r="8" spans="1:6" s="48" customFormat="1" ht="27.6" customHeight="1" x14ac:dyDescent="0.25">
      <c r="A8" s="80"/>
      <c r="B8" s="49">
        <v>1230500</v>
      </c>
      <c r="C8" s="45" t="s">
        <v>23</v>
      </c>
      <c r="D8" s="45">
        <v>1</v>
      </c>
      <c r="E8" s="45">
        <v>0.75</v>
      </c>
      <c r="F8" s="47"/>
    </row>
    <row r="9" spans="1:6" s="48" customFormat="1" ht="27.6" customHeight="1" x14ac:dyDescent="0.25">
      <c r="A9" s="78" t="s">
        <v>26</v>
      </c>
      <c r="B9" s="46"/>
      <c r="C9" s="45" t="s">
        <v>23</v>
      </c>
      <c r="D9" s="45">
        <v>0</v>
      </c>
      <c r="E9" s="45">
        <v>0.75</v>
      </c>
      <c r="F9" s="47"/>
    </row>
    <row r="10" spans="1:6" s="48" customFormat="1" ht="27.6" customHeight="1" x14ac:dyDescent="0.25">
      <c r="A10" s="79"/>
      <c r="B10" s="50"/>
      <c r="C10" s="45" t="s">
        <v>23</v>
      </c>
      <c r="D10" s="45">
        <v>1</v>
      </c>
      <c r="E10" s="45">
        <v>0.9</v>
      </c>
      <c r="F10" s="47"/>
    </row>
    <row r="11" spans="1:6" s="48" customFormat="1" ht="27.6" customHeight="1" x14ac:dyDescent="0.25">
      <c r="A11" s="80"/>
      <c r="B11" s="49">
        <v>1230500</v>
      </c>
      <c r="C11" s="45" t="s">
        <v>27</v>
      </c>
      <c r="D11" s="45" t="s">
        <v>215</v>
      </c>
      <c r="E11" s="51">
        <v>1</v>
      </c>
      <c r="F11" s="52"/>
    </row>
    <row r="12" spans="1:6" s="48" customFormat="1" ht="27.6" customHeight="1" x14ac:dyDescent="0.25">
      <c r="A12" s="78" t="s">
        <v>74</v>
      </c>
      <c r="B12" s="46"/>
      <c r="C12" s="45" t="s">
        <v>23</v>
      </c>
      <c r="D12" s="45">
        <v>0</v>
      </c>
      <c r="E12" s="45">
        <v>0.75</v>
      </c>
      <c r="F12" s="52"/>
    </row>
    <row r="13" spans="1:6" s="48" customFormat="1" ht="27.6" customHeight="1" x14ac:dyDescent="0.25">
      <c r="A13" s="79"/>
      <c r="B13" s="50"/>
      <c r="C13" s="45" t="s">
        <v>23</v>
      </c>
      <c r="D13" s="45">
        <v>1</v>
      </c>
      <c r="E13" s="45">
        <v>0.9</v>
      </c>
      <c r="F13" s="52"/>
    </row>
    <row r="14" spans="1:6" s="48" customFormat="1" ht="27.6" customHeight="1" x14ac:dyDescent="0.25">
      <c r="A14" s="80"/>
      <c r="B14" s="49">
        <v>2460900</v>
      </c>
      <c r="C14" s="45" t="s">
        <v>27</v>
      </c>
      <c r="D14" s="45" t="s">
        <v>215</v>
      </c>
      <c r="E14" s="51">
        <v>1</v>
      </c>
      <c r="F14" s="52"/>
    </row>
    <row r="15" spans="1:6" s="48" customFormat="1" ht="27.6" customHeight="1" x14ac:dyDescent="0.25">
      <c r="A15" s="78" t="s">
        <v>216</v>
      </c>
      <c r="B15" s="46"/>
      <c r="C15" s="45" t="s">
        <v>23</v>
      </c>
      <c r="D15" s="45">
        <v>0</v>
      </c>
      <c r="E15" s="45">
        <v>0.75</v>
      </c>
      <c r="F15" s="52"/>
    </row>
    <row r="16" spans="1:6" s="48" customFormat="1" ht="27.6" customHeight="1" x14ac:dyDescent="0.25">
      <c r="A16" s="79"/>
      <c r="B16" s="50"/>
      <c r="C16" s="45" t="s">
        <v>23</v>
      </c>
      <c r="D16" s="45">
        <v>1</v>
      </c>
      <c r="E16" s="45">
        <v>0.9</v>
      </c>
      <c r="F16" s="52"/>
    </row>
    <row r="17" spans="1:6" s="48" customFormat="1" ht="27.6" customHeight="1" x14ac:dyDescent="0.25">
      <c r="A17" s="80"/>
      <c r="B17" s="49">
        <v>2907100</v>
      </c>
      <c r="C17" s="45" t="s">
        <v>27</v>
      </c>
      <c r="D17" s="45" t="s">
        <v>215</v>
      </c>
      <c r="E17" s="51">
        <v>1</v>
      </c>
      <c r="F17" s="52"/>
    </row>
    <row r="18" spans="1:6" s="48" customFormat="1" ht="27.6" customHeight="1" x14ac:dyDescent="0.25">
      <c r="A18" s="78" t="s">
        <v>217</v>
      </c>
      <c r="B18" s="46"/>
      <c r="C18" s="45" t="s">
        <v>23</v>
      </c>
      <c r="D18" s="45">
        <v>0</v>
      </c>
      <c r="E18" s="45">
        <v>0.75</v>
      </c>
      <c r="F18" s="52"/>
    </row>
    <row r="19" spans="1:6" s="48" customFormat="1" ht="27.6" customHeight="1" x14ac:dyDescent="0.25">
      <c r="A19" s="79"/>
      <c r="B19" s="50"/>
      <c r="C19" s="45" t="s">
        <v>23</v>
      </c>
      <c r="D19" s="45">
        <v>1</v>
      </c>
      <c r="E19" s="45">
        <v>0.9</v>
      </c>
      <c r="F19" s="52"/>
    </row>
    <row r="20" spans="1:6" s="48" customFormat="1" ht="27.6" customHeight="1" x14ac:dyDescent="0.25">
      <c r="A20" s="80"/>
      <c r="B20" s="49">
        <v>2907100</v>
      </c>
      <c r="C20" s="45" t="s">
        <v>27</v>
      </c>
      <c r="D20" s="45" t="s">
        <v>215</v>
      </c>
      <c r="E20" s="51">
        <v>1</v>
      </c>
      <c r="F20" s="52"/>
    </row>
  </sheetData>
  <autoFilter ref="A6:E20"/>
  <mergeCells count="7">
    <mergeCell ref="A18:A20"/>
    <mergeCell ref="C1:E1"/>
    <mergeCell ref="A3:E3"/>
    <mergeCell ref="A7:A8"/>
    <mergeCell ref="A9:A11"/>
    <mergeCell ref="A12:A14"/>
    <mergeCell ref="A15:A17"/>
  </mergeCells>
  <pageMargins left="0.86614173228346458" right="0.19685039370078741" top="0.39370078740157483" bottom="0.15748031496062992" header="0.15748031496062992" footer="0.31496062992125984"/>
  <pageSetup paperSize="9" scale="80" firstPageNumber="7" orientation="portrait" useFirstPageNumber="1" horizontalDpi="0" verticalDpi="0" r:id="rId1"/>
  <headerFooter>
    <oddHeader>&amp;C7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ФАП  (2024)</vt:lpstr>
      <vt:lpstr>Коэф-т</vt:lpstr>
      <vt:lpstr>'Коэф-т'!Заголовки_для_печати</vt:lpstr>
      <vt:lpstr>'ФАП  (2024)'!Заголовки_для_печати</vt:lpstr>
      <vt:lpstr>'Коэф-т'!Область_печати</vt:lpstr>
      <vt:lpstr>'ФАП  (2024)'!Область_печати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Руденко Дарья Сергеевна</cp:lastModifiedBy>
  <cp:lastPrinted>2024-02-08T01:18:53Z</cp:lastPrinted>
  <dcterms:created xsi:type="dcterms:W3CDTF">2024-01-31T02:17:47Z</dcterms:created>
  <dcterms:modified xsi:type="dcterms:W3CDTF">2024-02-08T01:18:56Z</dcterms:modified>
</cp:coreProperties>
</file>